
<file path=[Content_Types].xml><?xml version="1.0" encoding="utf-8"?>
<Types xmlns="http://schemas.openxmlformats.org/package/2006/content-types">
  <Default Extension="png" ContentType="image/png"/>
  <Default Extension="bin" ContentType="application/vnd.openxmlformats-officedocument.spreadsheetml.printerSettings"/>
  <Default Extension="pdf" ContentType="application/pdf"/>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C:\Users\cisla\OneDrive - International Planned Parenthood Federation\Cinthia Isla's Files\Inside and Out\"/>
    </mc:Choice>
  </mc:AlternateContent>
  <bookViews>
    <workbookView xWindow="720" yWindow="720" windowWidth="28080" windowHeight="11115" tabRatio="840" activeTab="2"/>
  </bookViews>
  <sheets>
    <sheet name="Portada" sheetId="17" r:id="rId1"/>
    <sheet name="Qué es A Fondo" sheetId="13" r:id="rId2"/>
    <sheet name="Cómo utilizar A Fondo" sheetId="18" r:id="rId3"/>
    <sheet name="Características generales" sheetId="4" r:id="rId4"/>
    <sheet name="Contenidos" sheetId="5" r:id="rId5"/>
    <sheet name="Intervenciones" sheetId="6" r:id="rId6"/>
    <sheet name="MyE" sheetId="12" r:id="rId7"/>
    <sheet name="Datos" sheetId="7" r:id="rId8"/>
    <sheet name="Resumen de resultados" sheetId="8" r:id="rId9"/>
    <sheet name="Resumen de resultados B y N" sheetId="9" r:id="rId10"/>
    <sheet name="Opiniones de los usuarios" sheetId="10" r:id="rId11"/>
    <sheet name="Anexo" sheetId="16" r:id="rId12"/>
    <sheet name="Definiciones" sheetId="15" r:id="rId13"/>
    <sheet name="Lists" sheetId="11" state="hidden" r:id="rId14"/>
  </sheets>
  <externalReferences>
    <externalReference r:id="rId15"/>
    <externalReference r:id="rId16"/>
  </externalReferences>
  <definedNames>
    <definedName name="_GoBack" localSheetId="6">MyE!$C$33</definedName>
    <definedName name="_Toc325639639" localSheetId="1">'Qué es A Fondo'!$B$13</definedName>
    <definedName name="_Toc325639643" localSheetId="1">'Qué es A Fondo'!$B$41</definedName>
    <definedName name="_Toc325721923" localSheetId="2">'Cómo utilizar A Fondo'!$C$18</definedName>
    <definedName name="_Toc325721924" localSheetId="2">'Cómo utilizar A Fondo'!$C$46</definedName>
    <definedName name="_Toc325721926" localSheetId="2">'Cómo utilizar A Fondo'!$C$71</definedName>
    <definedName name="_Toc325721927" localSheetId="2">'Cómo utilizar A Fondo'!$C$97</definedName>
    <definedName name="_Toc325721928" localSheetId="2">'Cómo utilizar A Fondo'!$C$139</definedName>
    <definedName name="_Toc325721929" localSheetId="2">'Cómo utilizar A Fondo'!$C$141</definedName>
    <definedName name="_Toc325721930" localSheetId="2">'Cómo utilizar A Fondo'!$C$146</definedName>
    <definedName name="_Toc325721932" localSheetId="2">'Cómo utilizar A Fondo'!$C$164</definedName>
    <definedName name="_Toc325721933" localSheetId="2">'Cómo utilizar A Fondo'!$C$178</definedName>
    <definedName name="ListA" localSheetId="2">[1]Lists!$A$1:$A$5</definedName>
    <definedName name="ListA" localSheetId="0">[2]Lists!$A$1:$A$5</definedName>
    <definedName name="ListA">Lists!$A$1:$A$5</definedName>
    <definedName name="ListB" localSheetId="2">[1]Lists!$B$1:$B$8</definedName>
    <definedName name="ListB" localSheetId="0">[2]Lists!$B$1:$B$8</definedName>
    <definedName name="ListB">Lists!$B$1:$B$8</definedName>
    <definedName name="ListC" localSheetId="2">[1]Lists!$C$1:$C$4</definedName>
    <definedName name="ListC" localSheetId="0">[2]Lists!$C$1:$C$4</definedName>
    <definedName name="ListC">Lists!$C$1:$C$4</definedName>
    <definedName name="ListD" localSheetId="2">[1]Lists!$D$1:$D$4</definedName>
    <definedName name="ListD" localSheetId="0">[2]Lists!$D$1:$D$4</definedName>
    <definedName name="ListD">Lists!$D$1:$D$4</definedName>
    <definedName name="ListE" localSheetId="2">[1]Lists!$E$1:$E$3</definedName>
    <definedName name="ListE" localSheetId="0">[2]Lists!$E$1:$E$3</definedName>
    <definedName name="ListE">Lists!$E$1:$E$3</definedName>
    <definedName name="_xlnm.Print_Area" localSheetId="3">'Características generales'!$B$2:$F$90</definedName>
    <definedName name="_xlnm.Print_Area" localSheetId="2">'Cómo utilizar A Fondo'!$B$2:$F$185</definedName>
    <definedName name="_xlnm.Print_Area" localSheetId="4">Contenidos!$B$2:$Q$156</definedName>
    <definedName name="_xlnm.Print_Area" localSheetId="7">Datos!$B$2:$E$56</definedName>
    <definedName name="_xlnm.Print_Area" localSheetId="5">Intervenciones!$B$2:$L$77</definedName>
    <definedName name="_xlnm.Print_Area" localSheetId="6">MyE!$B$2:$L$69</definedName>
    <definedName name="_xlnm.Print_Area" localSheetId="10">'Opiniones de los usuarios'!$B$2:$E$75</definedName>
    <definedName name="_xlnm.Print_Area" localSheetId="0">Portada!#REF!</definedName>
    <definedName name="_xlnm.Print_Area" localSheetId="1">'Qué es A Fondo'!$B$2:$D$152</definedName>
    <definedName name="_xlnm.Print_Area" localSheetId="8">'Resumen de resultados'!$L$5:$S$23</definedName>
    <definedName name="_xlnm.Print_Area" localSheetId="9">'Resumen de resultados B y N'!$D$5:$K$23</definedName>
    <definedName name="Z_01133E0C_7C3A_4E37_BCAF_BF05144EB456_.wvu.Cols" localSheetId="3" hidden="1">'Características generales'!$I:$X</definedName>
    <definedName name="Z_01133E0C_7C3A_4E37_BCAF_BF05144EB456_.wvu.Cols" localSheetId="4" hidden="1">Contenidos!$C:$I,Contenidos!$L:$O,Contenidos!$U:$AJ</definedName>
    <definedName name="Z_01133E0C_7C3A_4E37_BCAF_BF05144EB456_.wvu.Cols" localSheetId="5" hidden="1">Intervenciones!$O:$AD</definedName>
    <definedName name="Z_01133E0C_7C3A_4E37_BCAF_BF05144EB456_.wvu.Cols" localSheetId="6" hidden="1">MyE!$O:$AD</definedName>
    <definedName name="Z_01133E0C_7C3A_4E37_BCAF_BF05144EB456_.wvu.Cols" localSheetId="10" hidden="1">'Opiniones de los usuarios'!$H:$N</definedName>
    <definedName name="Z_01133E0C_7C3A_4E37_BCAF_BF05144EB456_.wvu.Cols" localSheetId="8" hidden="1">'Resumen de resultados'!$A:$H</definedName>
    <definedName name="Z_01133E0C_7C3A_4E37_BCAF_BF05144EB456_.wvu.PrintArea" localSheetId="3" hidden="1">'Características generales'!$B$2:$F$90</definedName>
    <definedName name="Z_01133E0C_7C3A_4E37_BCAF_BF05144EB456_.wvu.PrintArea" localSheetId="2" hidden="1">'Cómo utilizar A Fondo'!$B$2:$F$185</definedName>
    <definedName name="Z_01133E0C_7C3A_4E37_BCAF_BF05144EB456_.wvu.PrintArea" localSheetId="4" hidden="1">Contenidos!$B$2:$Q$156</definedName>
    <definedName name="Z_01133E0C_7C3A_4E37_BCAF_BF05144EB456_.wvu.PrintArea" localSheetId="7" hidden="1">Datos!$B$2:$E$56</definedName>
    <definedName name="Z_01133E0C_7C3A_4E37_BCAF_BF05144EB456_.wvu.PrintArea" localSheetId="5" hidden="1">Intervenciones!$B$2:$L$77</definedName>
    <definedName name="Z_01133E0C_7C3A_4E37_BCAF_BF05144EB456_.wvu.PrintArea" localSheetId="6" hidden="1">MyE!$B$2:$L$69</definedName>
    <definedName name="Z_01133E0C_7C3A_4E37_BCAF_BF05144EB456_.wvu.PrintArea" localSheetId="10" hidden="1">'Opiniones de los usuarios'!$B$2:$E$75</definedName>
    <definedName name="Z_01133E0C_7C3A_4E37_BCAF_BF05144EB456_.wvu.PrintArea" localSheetId="0" hidden="1">Portada!#REF!</definedName>
    <definedName name="Z_01133E0C_7C3A_4E37_BCAF_BF05144EB456_.wvu.PrintArea" localSheetId="1" hidden="1">'Qué es A Fondo'!$B$2:$D$152</definedName>
    <definedName name="Z_01133E0C_7C3A_4E37_BCAF_BF05144EB456_.wvu.PrintArea" localSheetId="8" hidden="1">'Resumen de resultados'!$L$5:$S$23</definedName>
    <definedName name="Z_01133E0C_7C3A_4E37_BCAF_BF05144EB456_.wvu.PrintArea" localSheetId="9" hidden="1">'Resumen de resultados B y N'!$D$5:$K$23</definedName>
    <definedName name="Z_2A4F2E95_0219_42BA_935C_444DA3D73485_.wvu.Cols" localSheetId="3" hidden="1">'Características generales'!$I:$P</definedName>
    <definedName name="Z_2A4F2E95_0219_42BA_935C_444DA3D73485_.wvu.Cols" localSheetId="4" hidden="1">Contenidos!$C:$I,Contenidos!$L:$O,Contenidos!$U:$AA</definedName>
    <definedName name="Z_2A4F2E95_0219_42BA_935C_444DA3D73485_.wvu.Cols" localSheetId="5" hidden="1">Intervenciones!$O:$V</definedName>
    <definedName name="Z_2A4F2E95_0219_42BA_935C_444DA3D73485_.wvu.Cols" localSheetId="6" hidden="1">MyE!$O:$V</definedName>
    <definedName name="Z_2A4F2E95_0219_42BA_935C_444DA3D73485_.wvu.Cols" localSheetId="10" hidden="1">'Opiniones de los usuarios'!$H:$N</definedName>
    <definedName name="Z_2A4F2E95_0219_42BA_935C_444DA3D73485_.wvu.Cols" localSheetId="8" hidden="1">'Resumen de resultados'!$A:$H</definedName>
    <definedName name="Z_2A4F2E95_0219_42BA_935C_444DA3D73485_.wvu.PrintArea" localSheetId="3" hidden="1">'Características generales'!$B$2:$F$90</definedName>
    <definedName name="Z_2A4F2E95_0219_42BA_935C_444DA3D73485_.wvu.PrintArea" localSheetId="2" hidden="1">'Cómo utilizar A Fondo'!$B$2:$F$185</definedName>
    <definedName name="Z_2A4F2E95_0219_42BA_935C_444DA3D73485_.wvu.PrintArea" localSheetId="4" hidden="1">Contenidos!$B$2:$Q$156</definedName>
    <definedName name="Z_2A4F2E95_0219_42BA_935C_444DA3D73485_.wvu.PrintArea" localSheetId="7" hidden="1">Datos!$B$2:$E$56</definedName>
    <definedName name="Z_2A4F2E95_0219_42BA_935C_444DA3D73485_.wvu.PrintArea" localSheetId="5" hidden="1">Intervenciones!$B$2:$L$77</definedName>
    <definedName name="Z_2A4F2E95_0219_42BA_935C_444DA3D73485_.wvu.PrintArea" localSheetId="6" hidden="1">MyE!$B$2:$L$69</definedName>
    <definedName name="Z_2A4F2E95_0219_42BA_935C_444DA3D73485_.wvu.PrintArea" localSheetId="10" hidden="1">'Opiniones de los usuarios'!$B$2:$E$75</definedName>
    <definedName name="Z_2A4F2E95_0219_42BA_935C_444DA3D73485_.wvu.PrintArea" localSheetId="0" hidden="1">Portada!#REF!</definedName>
    <definedName name="Z_2A4F2E95_0219_42BA_935C_444DA3D73485_.wvu.PrintArea" localSheetId="1" hidden="1">'Qué es A Fondo'!$B$2:$D$152</definedName>
    <definedName name="Z_2A4F2E95_0219_42BA_935C_444DA3D73485_.wvu.PrintArea" localSheetId="8" hidden="1">'Resumen de resultados'!$L$5:$S$23</definedName>
    <definedName name="Z_2A4F2E95_0219_42BA_935C_444DA3D73485_.wvu.PrintArea" localSheetId="9" hidden="1">'Resumen de resultados B y N'!$D$5:$K$23</definedName>
    <definedName name="Z_760D35EB_9D84_48B0_A9F0_42A5A7EABBF9_.wvu.Cols" localSheetId="8" hidden="1">'Resumen de resultados'!$A:$I</definedName>
    <definedName name="Z_893A966F_25E6_46FC_957B_02F001DEAB1D_.wvu.Cols" localSheetId="3" hidden="1">'Características generales'!$I:$X</definedName>
    <definedName name="Z_893A966F_25E6_46FC_957B_02F001DEAB1D_.wvu.Cols" localSheetId="4" hidden="1">Contenidos!$C:$I,Contenidos!$L:$O,Contenidos!$U:$AJ</definedName>
    <definedName name="Z_893A966F_25E6_46FC_957B_02F001DEAB1D_.wvu.Cols" localSheetId="5" hidden="1">Intervenciones!$O:$AD</definedName>
    <definedName name="Z_893A966F_25E6_46FC_957B_02F001DEAB1D_.wvu.Cols" localSheetId="6" hidden="1">MyE!$O:$AD</definedName>
    <definedName name="Z_893A966F_25E6_46FC_957B_02F001DEAB1D_.wvu.Cols" localSheetId="10" hidden="1">'Opiniones de los usuarios'!$H:$N</definedName>
    <definedName name="Z_893A966F_25E6_46FC_957B_02F001DEAB1D_.wvu.Cols" localSheetId="8" hidden="1">'Resumen de resultados'!$A:$H</definedName>
    <definedName name="Z_893A966F_25E6_46FC_957B_02F001DEAB1D_.wvu.PrintArea" localSheetId="3" hidden="1">'Características generales'!$B$2:$F$90</definedName>
    <definedName name="Z_893A966F_25E6_46FC_957B_02F001DEAB1D_.wvu.PrintArea" localSheetId="2" hidden="1">'Cómo utilizar A Fondo'!$B$2:$F$185</definedName>
    <definedName name="Z_893A966F_25E6_46FC_957B_02F001DEAB1D_.wvu.PrintArea" localSheetId="4" hidden="1">Contenidos!$B$2:$Q$156</definedName>
    <definedName name="Z_893A966F_25E6_46FC_957B_02F001DEAB1D_.wvu.PrintArea" localSheetId="7" hidden="1">Datos!$B$2:$E$56</definedName>
    <definedName name="Z_893A966F_25E6_46FC_957B_02F001DEAB1D_.wvu.PrintArea" localSheetId="5" hidden="1">Intervenciones!$B$2:$L$77</definedName>
    <definedName name="Z_893A966F_25E6_46FC_957B_02F001DEAB1D_.wvu.PrintArea" localSheetId="6" hidden="1">MyE!$B$2:$L$69</definedName>
    <definedName name="Z_893A966F_25E6_46FC_957B_02F001DEAB1D_.wvu.PrintArea" localSheetId="10" hidden="1">'Opiniones de los usuarios'!$B$2:$E$75</definedName>
    <definedName name="Z_893A966F_25E6_46FC_957B_02F001DEAB1D_.wvu.PrintArea" localSheetId="0" hidden="1">Portada!#REF!</definedName>
    <definedName name="Z_893A966F_25E6_46FC_957B_02F001DEAB1D_.wvu.PrintArea" localSheetId="1" hidden="1">'Qué es A Fondo'!$B$2:$D$152</definedName>
    <definedName name="Z_893A966F_25E6_46FC_957B_02F001DEAB1D_.wvu.PrintArea" localSheetId="8" hidden="1">'Resumen de resultados'!$L$5:$S$23</definedName>
    <definedName name="Z_893A966F_25E6_46FC_957B_02F001DEAB1D_.wvu.PrintArea" localSheetId="9" hidden="1">'Resumen de resultados B y N'!$D$5:$K$23</definedName>
    <definedName name="Z_9AEA6EF8_9CF4_41FA_9301_C474DB2ACC87_.wvu.PrintArea" localSheetId="2" hidden="1">'Cómo utilizar A Fondo'!$B$2:$F$185</definedName>
    <definedName name="Z_9AEA6EF8_9CF4_41FA_9301_C474DB2ACC87_.wvu.PrintArea" localSheetId="1" hidden="1">'Qué es A Fondo'!$B$2:$D$152</definedName>
    <definedName name="Z_EF1E6221_469E_4EDB_A334_3495C15ED725_.wvu.PrintArea" localSheetId="2" hidden="1">'Cómo utilizar A Fondo'!$B$2:$F$185</definedName>
    <definedName name="Z_EF1E6221_469E_4EDB_A334_3495C15ED725_.wvu.PrintArea" localSheetId="1" hidden="1">'Qué es A Fondo'!$B$2:$D$152</definedName>
  </definedNames>
  <calcPr calcId="152511" concurrentCalc="0"/>
  <customWorkbookViews>
    <customWorkbookView name="KT Chau - Personal View" guid="{893A966F-25E6-46FC-957B-02F001DEAB1D}" mergeInterval="0" personalView="1" yWindow="54" windowWidth="1362" windowHeight="692" tabRatio="829" activeSheetId="7"/>
    <customWorkbookView name="SERAT" guid="{760D35EB-9D84-48B0-A9F0-42A5A7EABBF9}" maximized="1" xWindow="1" yWindow="1" windowWidth="1024" windowHeight="667" tabRatio="771" activeSheetId="1"/>
    <customWorkbookView name="kiki - Personal View" guid="{01133E0C-7C3A-4E37-BCAF-BF05144EB456}" mergeInterval="0" personalView="1" maximized="1" xWindow="1" yWindow="1" windowWidth="1276" windowHeight="533" tabRatio="829" activeSheetId="2" showComments="commIndAndComment"/>
    <customWorkbookView name="Xavier Hospital - Personal View" guid="{2A4F2E95-0219-42BA-935C-444DA3D73485}" mergeInterval="0" personalView="1" maximized="1" xWindow="1" yWindow="1" windowWidth="1360" windowHeight="577" tabRatio="829" activeSheetId="10"/>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E66" i="4" l="1"/>
  <c r="F66" i="4"/>
  <c r="E65" i="4"/>
  <c r="F65" i="4"/>
  <c r="E64" i="4"/>
  <c r="F64" i="4"/>
  <c r="E63" i="4"/>
  <c r="F63" i="4"/>
  <c r="E62" i="4"/>
  <c r="F62" i="4"/>
  <c r="E61" i="4"/>
  <c r="F61" i="4"/>
  <c r="E60" i="4"/>
  <c r="F60" i="4"/>
  <c r="E59" i="4"/>
  <c r="F59" i="4"/>
  <c r="E58" i="4"/>
  <c r="F58" i="4"/>
  <c r="E57" i="4"/>
  <c r="F57" i="4"/>
  <c r="E52" i="4"/>
  <c r="F52" i="4"/>
  <c r="E51" i="4"/>
  <c r="F51" i="4"/>
  <c r="E50" i="4"/>
  <c r="F50" i="4"/>
  <c r="E49" i="4"/>
  <c r="F49" i="4"/>
  <c r="E48" i="4"/>
  <c r="F48" i="4"/>
  <c r="E47" i="4"/>
  <c r="F47" i="4"/>
  <c r="E46" i="4"/>
  <c r="F46" i="4"/>
  <c r="E45" i="4"/>
  <c r="F45" i="4"/>
  <c r="E43" i="4"/>
  <c r="F43" i="4"/>
  <c r="E42" i="4"/>
  <c r="F42" i="4"/>
  <c r="E41" i="4"/>
  <c r="F41" i="4"/>
  <c r="E40" i="4"/>
  <c r="F40" i="4"/>
  <c r="E39" i="4"/>
  <c r="F39" i="4"/>
  <c r="E38" i="4"/>
  <c r="F38" i="4"/>
  <c r="E36" i="4"/>
  <c r="F36" i="4"/>
  <c r="E35" i="4"/>
  <c r="F35" i="4"/>
  <c r="E33" i="4"/>
  <c r="F33" i="4"/>
  <c r="E32" i="4"/>
  <c r="F32" i="4"/>
  <c r="E31" i="4"/>
  <c r="F31" i="4"/>
  <c r="M7" i="4"/>
  <c r="M6" i="4"/>
  <c r="M5" i="4"/>
  <c r="N7" i="4"/>
  <c r="N6" i="4"/>
  <c r="N5" i="4"/>
  <c r="K7" i="4"/>
  <c r="K6" i="4"/>
  <c r="K5" i="4"/>
  <c r="J7" i="4"/>
  <c r="J6" i="4"/>
  <c r="J5" i="4"/>
  <c r="L5" i="4"/>
  <c r="L6" i="4"/>
  <c r="L7" i="4"/>
  <c r="O5" i="4"/>
  <c r="O6" i="4"/>
  <c r="O7" i="4"/>
  <c r="M8" i="4"/>
  <c r="K8" i="4"/>
  <c r="P7" i="4"/>
  <c r="O8" i="4"/>
  <c r="P6" i="4"/>
  <c r="N8" i="4"/>
  <c r="J8" i="4"/>
  <c r="L8" i="4"/>
  <c r="P5" i="4"/>
  <c r="P8" i="4"/>
  <c r="W11" i="5"/>
  <c r="W10" i="5"/>
  <c r="W9" i="5"/>
  <c r="W8" i="5"/>
  <c r="W7" i="5"/>
  <c r="W6" i="5"/>
  <c r="W5" i="5"/>
  <c r="W1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Y11" i="5"/>
  <c r="Y10" i="5"/>
  <c r="Y9" i="5"/>
  <c r="Y8" i="5"/>
  <c r="Y7" i="5"/>
  <c r="Y6" i="5"/>
  <c r="Y5" i="5"/>
  <c r="Y19" i="5"/>
  <c r="Y18" i="5"/>
  <c r="Y17" i="5"/>
  <c r="Y16" i="5"/>
  <c r="Y15" i="5"/>
  <c r="X19" i="5"/>
  <c r="X11" i="5"/>
  <c r="X10" i="5"/>
  <c r="X9" i="5"/>
  <c r="X8" i="5"/>
  <c r="X7" i="5"/>
  <c r="X6" i="5"/>
  <c r="X5" i="5"/>
  <c r="W18" i="5"/>
  <c r="W17" i="5"/>
  <c r="W16" i="5"/>
  <c r="W15" i="5"/>
  <c r="V11" i="5"/>
  <c r="V10" i="5"/>
  <c r="V9" i="5"/>
  <c r="V8" i="5"/>
  <c r="V7" i="5"/>
  <c r="V6" i="5"/>
  <c r="V5" i="5"/>
  <c r="V19" i="5"/>
  <c r="V18" i="5"/>
  <c r="V17" i="5"/>
  <c r="V16" i="5"/>
  <c r="V15" i="5"/>
  <c r="I117" i="5"/>
  <c r="H117" i="5"/>
  <c r="G117" i="5"/>
  <c r="F117" i="5"/>
  <c r="E117" i="5"/>
  <c r="D117" i="5"/>
  <c r="C117" i="5"/>
  <c r="I111" i="5"/>
  <c r="H111" i="5"/>
  <c r="G111" i="5"/>
  <c r="F111" i="5"/>
  <c r="E111" i="5"/>
  <c r="D111" i="5"/>
  <c r="C111" i="5"/>
  <c r="I110" i="5"/>
  <c r="H110" i="5"/>
  <c r="G110" i="5"/>
  <c r="F110" i="5"/>
  <c r="E110" i="5"/>
  <c r="D110" i="5"/>
  <c r="C110" i="5"/>
  <c r="I105" i="5"/>
  <c r="H105" i="5"/>
  <c r="G105" i="5"/>
  <c r="F105" i="5"/>
  <c r="E105" i="5"/>
  <c r="D105" i="5"/>
  <c r="C105" i="5"/>
  <c r="I104" i="5"/>
  <c r="H104" i="5"/>
  <c r="G104" i="5"/>
  <c r="F104" i="5"/>
  <c r="E104" i="5"/>
  <c r="D104" i="5"/>
  <c r="C104" i="5"/>
  <c r="I103" i="5"/>
  <c r="H103" i="5"/>
  <c r="G103" i="5"/>
  <c r="F103" i="5"/>
  <c r="E103" i="5"/>
  <c r="D103" i="5"/>
  <c r="C103" i="5"/>
  <c r="I101" i="5"/>
  <c r="H101" i="5"/>
  <c r="G101" i="5"/>
  <c r="F101" i="5"/>
  <c r="E101" i="5"/>
  <c r="D101" i="5"/>
  <c r="C101" i="5"/>
  <c r="I99" i="5"/>
  <c r="H99" i="5"/>
  <c r="G99" i="5"/>
  <c r="F99" i="5"/>
  <c r="E99" i="5"/>
  <c r="D99" i="5"/>
  <c r="C99" i="5"/>
  <c r="I98" i="5"/>
  <c r="H98" i="5"/>
  <c r="G98" i="5"/>
  <c r="F98" i="5"/>
  <c r="E98" i="5"/>
  <c r="D98" i="5"/>
  <c r="C98" i="5"/>
  <c r="I97" i="5"/>
  <c r="H97" i="5"/>
  <c r="G97" i="5"/>
  <c r="F97" i="5"/>
  <c r="E97" i="5"/>
  <c r="D97" i="5"/>
  <c r="C97" i="5"/>
  <c r="I96" i="5"/>
  <c r="H96" i="5"/>
  <c r="G96" i="5"/>
  <c r="F96" i="5"/>
  <c r="E96" i="5"/>
  <c r="D96" i="5"/>
  <c r="C96" i="5"/>
  <c r="I95" i="5"/>
  <c r="H95" i="5"/>
  <c r="G95" i="5"/>
  <c r="F95" i="5"/>
  <c r="E95" i="5"/>
  <c r="D95" i="5"/>
  <c r="C95" i="5"/>
  <c r="I93" i="5"/>
  <c r="H93" i="5"/>
  <c r="G93" i="5"/>
  <c r="F93" i="5"/>
  <c r="E93" i="5"/>
  <c r="D93" i="5"/>
  <c r="C93" i="5"/>
  <c r="I92" i="5"/>
  <c r="H92" i="5"/>
  <c r="G92" i="5"/>
  <c r="F92" i="5"/>
  <c r="E92" i="5"/>
  <c r="D92" i="5"/>
  <c r="C92" i="5"/>
  <c r="I91" i="5"/>
  <c r="H91" i="5"/>
  <c r="G91" i="5"/>
  <c r="F91" i="5"/>
  <c r="E91" i="5"/>
  <c r="D91" i="5"/>
  <c r="C91" i="5"/>
  <c r="I90" i="5"/>
  <c r="H90" i="5"/>
  <c r="G90" i="5"/>
  <c r="F90" i="5"/>
  <c r="E90" i="5"/>
  <c r="D90" i="5"/>
  <c r="C90" i="5"/>
  <c r="I85" i="5"/>
  <c r="H85" i="5"/>
  <c r="G85" i="5"/>
  <c r="F85" i="5"/>
  <c r="E85" i="5"/>
  <c r="D85" i="5"/>
  <c r="C85" i="5"/>
  <c r="I84" i="5"/>
  <c r="H84" i="5"/>
  <c r="G84" i="5"/>
  <c r="F84" i="5"/>
  <c r="E84" i="5"/>
  <c r="D84" i="5"/>
  <c r="C84" i="5"/>
  <c r="I80" i="5"/>
  <c r="H80" i="5"/>
  <c r="G80" i="5"/>
  <c r="F80" i="5"/>
  <c r="E80" i="5"/>
  <c r="D80" i="5"/>
  <c r="C80" i="5"/>
  <c r="I79" i="5"/>
  <c r="H79" i="5"/>
  <c r="G79" i="5"/>
  <c r="F79" i="5"/>
  <c r="E79" i="5"/>
  <c r="D79" i="5"/>
  <c r="C79" i="5"/>
  <c r="I77" i="5"/>
  <c r="H77" i="5"/>
  <c r="G77" i="5"/>
  <c r="F77" i="5"/>
  <c r="E77" i="5"/>
  <c r="D77" i="5"/>
  <c r="C77" i="5"/>
  <c r="I76" i="5"/>
  <c r="H76" i="5"/>
  <c r="G76" i="5"/>
  <c r="F76" i="5"/>
  <c r="E76" i="5"/>
  <c r="D76" i="5"/>
  <c r="C76" i="5"/>
  <c r="I75" i="5"/>
  <c r="H75" i="5"/>
  <c r="G75" i="5"/>
  <c r="F75" i="5"/>
  <c r="E75" i="5"/>
  <c r="D75" i="5"/>
  <c r="C75" i="5"/>
  <c r="I74" i="5"/>
  <c r="H74" i="5"/>
  <c r="G74" i="5"/>
  <c r="F74" i="5"/>
  <c r="E74" i="5"/>
  <c r="D74" i="5"/>
  <c r="C74" i="5"/>
  <c r="I73" i="5"/>
  <c r="H73" i="5"/>
  <c r="G73" i="5"/>
  <c r="F73" i="5"/>
  <c r="E73" i="5"/>
  <c r="D73" i="5"/>
  <c r="C73" i="5"/>
  <c r="I72" i="5"/>
  <c r="H72" i="5"/>
  <c r="G72" i="5"/>
  <c r="F72" i="5"/>
  <c r="E72" i="5"/>
  <c r="D72" i="5"/>
  <c r="C72" i="5"/>
  <c r="I71" i="5"/>
  <c r="H71" i="5"/>
  <c r="G71" i="5"/>
  <c r="F71" i="5"/>
  <c r="E71" i="5"/>
  <c r="D71" i="5"/>
  <c r="C71" i="5"/>
  <c r="I70" i="5"/>
  <c r="H70" i="5"/>
  <c r="G70" i="5"/>
  <c r="F70" i="5"/>
  <c r="E70" i="5"/>
  <c r="D70" i="5"/>
  <c r="C70" i="5"/>
  <c r="I69" i="5"/>
  <c r="H69" i="5"/>
  <c r="G69" i="5"/>
  <c r="F69" i="5"/>
  <c r="E69" i="5"/>
  <c r="D69" i="5"/>
  <c r="C69" i="5"/>
  <c r="I68" i="5"/>
  <c r="H68" i="5"/>
  <c r="G68" i="5"/>
  <c r="F68" i="5"/>
  <c r="E68" i="5"/>
  <c r="D68" i="5"/>
  <c r="C68" i="5"/>
  <c r="I67" i="5"/>
  <c r="H67" i="5"/>
  <c r="G67" i="5"/>
  <c r="F67" i="5"/>
  <c r="E67" i="5"/>
  <c r="D67" i="5"/>
  <c r="C67" i="5"/>
  <c r="I66" i="5"/>
  <c r="H66" i="5"/>
  <c r="G66" i="5"/>
  <c r="F66" i="5"/>
  <c r="E66" i="5"/>
  <c r="D66" i="5"/>
  <c r="C66" i="5"/>
  <c r="I64" i="5"/>
  <c r="H64" i="5"/>
  <c r="G64" i="5"/>
  <c r="F64" i="5"/>
  <c r="E64" i="5"/>
  <c r="D64" i="5"/>
  <c r="C64" i="5"/>
  <c r="I63" i="5"/>
  <c r="H63" i="5"/>
  <c r="G63" i="5"/>
  <c r="F63" i="5"/>
  <c r="E63" i="5"/>
  <c r="D63" i="5"/>
  <c r="C63" i="5"/>
  <c r="I62" i="5"/>
  <c r="H62" i="5"/>
  <c r="G62" i="5"/>
  <c r="F62" i="5"/>
  <c r="E62" i="5"/>
  <c r="D62" i="5"/>
  <c r="C62" i="5"/>
  <c r="I59" i="5"/>
  <c r="H59" i="5"/>
  <c r="G59" i="5"/>
  <c r="F59" i="5"/>
  <c r="E59" i="5"/>
  <c r="D59" i="5"/>
  <c r="C59" i="5"/>
  <c r="I58" i="5"/>
  <c r="H58" i="5"/>
  <c r="G58" i="5"/>
  <c r="F58" i="5"/>
  <c r="E58" i="5"/>
  <c r="D58" i="5"/>
  <c r="C58" i="5"/>
  <c r="I57" i="5"/>
  <c r="H57" i="5"/>
  <c r="G57" i="5"/>
  <c r="F57" i="5"/>
  <c r="E57" i="5"/>
  <c r="D57" i="5"/>
  <c r="C57" i="5"/>
  <c r="I56" i="5"/>
  <c r="H56" i="5"/>
  <c r="G56" i="5"/>
  <c r="F56" i="5"/>
  <c r="E56" i="5"/>
  <c r="D56" i="5"/>
  <c r="C56" i="5"/>
  <c r="I55" i="5"/>
  <c r="H55" i="5"/>
  <c r="G55" i="5"/>
  <c r="F55" i="5"/>
  <c r="E55" i="5"/>
  <c r="D55" i="5"/>
  <c r="C55" i="5"/>
  <c r="I54" i="5"/>
  <c r="H54" i="5"/>
  <c r="G54" i="5"/>
  <c r="F54" i="5"/>
  <c r="E54" i="5"/>
  <c r="D54" i="5"/>
  <c r="C54" i="5"/>
  <c r="I49" i="5"/>
  <c r="H49" i="5"/>
  <c r="G49" i="5"/>
  <c r="F49" i="5"/>
  <c r="E49" i="5"/>
  <c r="D49" i="5"/>
  <c r="C49" i="5"/>
  <c r="I48" i="5"/>
  <c r="H48" i="5"/>
  <c r="G48" i="5"/>
  <c r="F48" i="5"/>
  <c r="E48" i="5"/>
  <c r="D48" i="5"/>
  <c r="C48" i="5"/>
  <c r="I46" i="5"/>
  <c r="H46" i="5"/>
  <c r="G46" i="5"/>
  <c r="F46" i="5"/>
  <c r="E46" i="5"/>
  <c r="D46" i="5"/>
  <c r="C46" i="5"/>
  <c r="I45" i="5"/>
  <c r="H45" i="5"/>
  <c r="G45" i="5"/>
  <c r="F45" i="5"/>
  <c r="E45" i="5"/>
  <c r="D45" i="5"/>
  <c r="C45" i="5"/>
  <c r="I44" i="5"/>
  <c r="H44" i="5"/>
  <c r="G44" i="5"/>
  <c r="F44" i="5"/>
  <c r="E44" i="5"/>
  <c r="D44" i="5"/>
  <c r="C44" i="5"/>
  <c r="I43" i="5"/>
  <c r="H43" i="5"/>
  <c r="G43" i="5"/>
  <c r="F43" i="5"/>
  <c r="E43" i="5"/>
  <c r="D43" i="5"/>
  <c r="C43" i="5"/>
  <c r="I42" i="5"/>
  <c r="H42" i="5"/>
  <c r="G42" i="5"/>
  <c r="F42" i="5"/>
  <c r="E42" i="5"/>
  <c r="D42" i="5"/>
  <c r="C42" i="5"/>
  <c r="I41" i="5"/>
  <c r="H41" i="5"/>
  <c r="G41" i="5"/>
  <c r="F41" i="5"/>
  <c r="E41" i="5"/>
  <c r="D41" i="5"/>
  <c r="C41" i="5"/>
  <c r="I39" i="5"/>
  <c r="H39" i="5"/>
  <c r="G39" i="5"/>
  <c r="F39" i="5"/>
  <c r="E39" i="5"/>
  <c r="D39" i="5"/>
  <c r="C39" i="5"/>
  <c r="I32" i="5"/>
  <c r="H32" i="5"/>
  <c r="G32" i="5"/>
  <c r="F32" i="5"/>
  <c r="E32" i="5"/>
  <c r="D32" i="5"/>
  <c r="C32" i="5"/>
  <c r="I31" i="5"/>
  <c r="H31" i="5"/>
  <c r="G31" i="5"/>
  <c r="F31" i="5"/>
  <c r="E31" i="5"/>
  <c r="D31" i="5"/>
  <c r="C31" i="5"/>
  <c r="I29" i="5"/>
  <c r="H29" i="5"/>
  <c r="G29" i="5"/>
  <c r="F29" i="5"/>
  <c r="E29" i="5"/>
  <c r="D29" i="5"/>
  <c r="C29" i="5"/>
  <c r="I28" i="5"/>
  <c r="H28" i="5"/>
  <c r="G28" i="5"/>
  <c r="F28" i="5"/>
  <c r="E28" i="5"/>
  <c r="D28" i="5"/>
  <c r="C28" i="5"/>
  <c r="I25" i="5"/>
  <c r="H25" i="5"/>
  <c r="G25" i="5"/>
  <c r="F25" i="5"/>
  <c r="E25" i="5"/>
  <c r="D25" i="5"/>
  <c r="C25" i="5"/>
  <c r="I24" i="5"/>
  <c r="H24" i="5"/>
  <c r="G24" i="5"/>
  <c r="F24" i="5"/>
  <c r="E24" i="5"/>
  <c r="D24" i="5"/>
  <c r="C24" i="5"/>
  <c r="I23" i="5"/>
  <c r="H23" i="5"/>
  <c r="G23" i="5"/>
  <c r="F23" i="5"/>
  <c r="E23" i="5"/>
  <c r="D23" i="5"/>
  <c r="C23" i="5"/>
  <c r="I17" i="5"/>
  <c r="H17" i="5"/>
  <c r="G17" i="5"/>
  <c r="F17" i="5"/>
  <c r="E17" i="5"/>
  <c r="D17" i="5"/>
  <c r="C17" i="5"/>
  <c r="I16" i="5"/>
  <c r="H16" i="5"/>
  <c r="G16" i="5"/>
  <c r="F16" i="5"/>
  <c r="E16" i="5"/>
  <c r="D16" i="5"/>
  <c r="C16" i="5"/>
  <c r="I15" i="5"/>
  <c r="H15" i="5"/>
  <c r="G15" i="5"/>
  <c r="F15" i="5"/>
  <c r="E15" i="5"/>
  <c r="D15" i="5"/>
  <c r="C15" i="5"/>
  <c r="I14" i="5"/>
  <c r="H14" i="5"/>
  <c r="G14" i="5"/>
  <c r="F14" i="5"/>
  <c r="E14" i="5"/>
  <c r="D14" i="5"/>
  <c r="C14" i="5"/>
  <c r="I12" i="5"/>
  <c r="H12" i="5"/>
  <c r="G12" i="5"/>
  <c r="F12" i="5"/>
  <c r="E12" i="5"/>
  <c r="D12" i="5"/>
  <c r="C12" i="5"/>
  <c r="I10" i="5"/>
  <c r="H10" i="5"/>
  <c r="G10" i="5"/>
  <c r="F10" i="5"/>
  <c r="E10" i="5"/>
  <c r="D10" i="5"/>
  <c r="C10" i="5"/>
  <c r="I9" i="5"/>
  <c r="H9" i="5"/>
  <c r="G9" i="5"/>
  <c r="F9" i="5"/>
  <c r="E9" i="5"/>
  <c r="D9" i="5"/>
  <c r="C9" i="5"/>
  <c r="I8" i="5"/>
  <c r="H8" i="5"/>
  <c r="G8" i="5"/>
  <c r="F8" i="5"/>
  <c r="E8" i="5"/>
  <c r="D8" i="5"/>
  <c r="C8" i="5"/>
  <c r="I7" i="5"/>
  <c r="H7" i="5"/>
  <c r="G7" i="5"/>
  <c r="F7" i="5"/>
  <c r="E7" i="5"/>
  <c r="D7" i="5"/>
  <c r="C7" i="5"/>
  <c r="I6" i="5"/>
  <c r="H6" i="5"/>
  <c r="G6" i="5"/>
  <c r="F6" i="5"/>
  <c r="E6" i="5"/>
  <c r="D6" i="5"/>
  <c r="C6" i="5"/>
  <c r="I5" i="5"/>
  <c r="H5" i="5"/>
  <c r="G5" i="5"/>
  <c r="F5" i="5"/>
  <c r="E5" i="5"/>
  <c r="D5" i="5"/>
  <c r="C5" i="5"/>
  <c r="D102" i="5"/>
  <c r="F102" i="5"/>
  <c r="G102" i="5"/>
  <c r="H102" i="5"/>
  <c r="C100" i="5"/>
  <c r="D100" i="5"/>
  <c r="F100" i="5"/>
  <c r="G100" i="5"/>
  <c r="H100" i="5"/>
  <c r="C11" i="5"/>
  <c r="C13" i="5"/>
  <c r="C30" i="5"/>
  <c r="C33" i="5"/>
  <c r="C34" i="5"/>
  <c r="C47" i="5"/>
  <c r="C50" i="5"/>
  <c r="C51" i="5"/>
  <c r="C52" i="5"/>
  <c r="C53" i="5"/>
  <c r="C61" i="5"/>
  <c r="C65" i="5"/>
  <c r="C78" i="5"/>
  <c r="C86" i="5"/>
  <c r="C88" i="5"/>
  <c r="C89" i="5"/>
  <c r="C94" i="5"/>
  <c r="C107" i="5"/>
  <c r="C108" i="5"/>
  <c r="C109" i="5"/>
  <c r="C112" i="5"/>
  <c r="C113" i="5"/>
  <c r="C116" i="5"/>
  <c r="D11" i="5"/>
  <c r="D13" i="5"/>
  <c r="D18" i="5"/>
  <c r="D19" i="5"/>
  <c r="D21" i="5"/>
  <c r="D22" i="5"/>
  <c r="D26" i="5"/>
  <c r="D27" i="5"/>
  <c r="D30" i="5"/>
  <c r="D33" i="5"/>
  <c r="D34" i="5"/>
  <c r="D47" i="5"/>
  <c r="D50" i="5"/>
  <c r="D51" i="5"/>
  <c r="D52" i="5"/>
  <c r="D53" i="5"/>
  <c r="D86" i="5"/>
  <c r="D94" i="5"/>
  <c r="D107" i="5"/>
  <c r="D108" i="5"/>
  <c r="D109" i="5"/>
  <c r="D112" i="5"/>
  <c r="D115" i="5"/>
  <c r="E18" i="5"/>
  <c r="E20" i="5"/>
  <c r="E22" i="5"/>
  <c r="E26" i="5"/>
  <c r="E27" i="5"/>
  <c r="E47" i="5"/>
  <c r="E51" i="5"/>
  <c r="E52" i="5"/>
  <c r="E53" i="5"/>
  <c r="E61" i="5"/>
  <c r="E65" i="5"/>
  <c r="E87" i="5"/>
  <c r="E89" i="5"/>
  <c r="E106" i="5"/>
  <c r="E113" i="5"/>
  <c r="E115" i="5"/>
  <c r="F11" i="5"/>
  <c r="F13" i="5"/>
  <c r="F18" i="5"/>
  <c r="F19" i="5"/>
  <c r="F20" i="5"/>
  <c r="F21" i="5"/>
  <c r="F22" i="5"/>
  <c r="F26" i="5"/>
  <c r="F27" i="5"/>
  <c r="F33" i="5"/>
  <c r="F34" i="5"/>
  <c r="F35" i="5"/>
  <c r="F47" i="5"/>
  <c r="F50" i="5"/>
  <c r="F51" i="5"/>
  <c r="F52" i="5"/>
  <c r="F53" i="5"/>
  <c r="F61" i="5"/>
  <c r="F65" i="5"/>
  <c r="F78" i="5"/>
  <c r="F86" i="5"/>
  <c r="F87" i="5"/>
  <c r="F88" i="5"/>
  <c r="F89" i="5"/>
  <c r="F94" i="5"/>
  <c r="F106" i="5"/>
  <c r="F115" i="5"/>
  <c r="G13" i="5"/>
  <c r="G18" i="5"/>
  <c r="G20" i="5"/>
  <c r="G27" i="5"/>
  <c r="G30" i="5"/>
  <c r="G47" i="5"/>
  <c r="G50" i="5"/>
  <c r="G61" i="5"/>
  <c r="G65" i="5"/>
  <c r="G78" i="5"/>
  <c r="G86" i="5"/>
  <c r="G87" i="5"/>
  <c r="G88" i="5"/>
  <c r="G89" i="5"/>
  <c r="G94" i="5"/>
  <c r="G106" i="5"/>
  <c r="G107" i="5"/>
  <c r="G108" i="5"/>
  <c r="G109" i="5"/>
  <c r="G112" i="5"/>
  <c r="G113" i="5"/>
  <c r="G115" i="5"/>
  <c r="G116" i="5"/>
  <c r="H19" i="5"/>
  <c r="H20" i="5"/>
  <c r="H21" i="5"/>
  <c r="H22" i="5"/>
  <c r="H26" i="5"/>
  <c r="H30" i="5"/>
  <c r="H33" i="5"/>
  <c r="H34" i="5"/>
  <c r="H50" i="5"/>
  <c r="H51" i="5"/>
  <c r="H52" i="5"/>
  <c r="H53" i="5"/>
  <c r="H60" i="5"/>
  <c r="H61" i="5"/>
  <c r="H65" i="5"/>
  <c r="H78" i="5"/>
  <c r="H87" i="5"/>
  <c r="H88" i="5"/>
  <c r="H89" i="5"/>
  <c r="H106" i="5"/>
  <c r="H107" i="5"/>
  <c r="H108" i="5"/>
  <c r="H109" i="5"/>
  <c r="H112" i="5"/>
  <c r="H113" i="5"/>
  <c r="Z10" i="5"/>
  <c r="I11" i="5"/>
  <c r="I13" i="5"/>
  <c r="I18" i="5"/>
  <c r="I19" i="5"/>
  <c r="I20" i="5"/>
  <c r="I21" i="5"/>
  <c r="I22" i="5"/>
  <c r="I26" i="5"/>
  <c r="I27" i="5"/>
  <c r="I30" i="5"/>
  <c r="I33" i="5"/>
  <c r="I34" i="5"/>
  <c r="I78" i="5"/>
  <c r="I86" i="5"/>
  <c r="I87" i="5"/>
  <c r="I94" i="5"/>
  <c r="I106" i="5"/>
  <c r="I107" i="5"/>
  <c r="I112" i="5"/>
  <c r="I113" i="5"/>
  <c r="I115" i="5"/>
  <c r="I116" i="5"/>
  <c r="Z19" i="5"/>
  <c r="Z15" i="5"/>
  <c r="Z16" i="5"/>
  <c r="Z17" i="5"/>
  <c r="Z18" i="5"/>
  <c r="X18" i="5"/>
  <c r="X17" i="5"/>
  <c r="X16" i="5"/>
  <c r="X15" i="5"/>
  <c r="Q118" i="5"/>
  <c r="Z11" i="5"/>
  <c r="AA11" i="5"/>
  <c r="T130" i="5"/>
  <c r="Z8" i="5"/>
  <c r="Z6" i="5"/>
  <c r="AA6" i="5"/>
  <c r="T125" i="5"/>
  <c r="Z7" i="5"/>
  <c r="Z9" i="5"/>
  <c r="AA9" i="5"/>
  <c r="T128" i="5"/>
  <c r="Z5" i="5"/>
  <c r="AA5" i="5"/>
  <c r="T124" i="5"/>
  <c r="AA16" i="5"/>
  <c r="AA15" i="5"/>
  <c r="AA17" i="5"/>
  <c r="T132" i="5"/>
  <c r="AA18" i="5"/>
  <c r="AA7" i="5"/>
  <c r="T126" i="5"/>
  <c r="Y12" i="5"/>
  <c r="AA19" i="5"/>
  <c r="T134" i="5"/>
  <c r="W12" i="5"/>
  <c r="AA10" i="5"/>
  <c r="T129" i="5"/>
  <c r="V12" i="5"/>
  <c r="X12" i="5"/>
  <c r="AA8" i="5"/>
  <c r="T127" i="5"/>
  <c r="Z12" i="5"/>
  <c r="AA12" i="5"/>
  <c r="E50" i="7"/>
  <c r="E38" i="7"/>
  <c r="E37" i="7"/>
  <c r="E36" i="7"/>
  <c r="E35" i="7"/>
  <c r="E32" i="7"/>
  <c r="E21" i="7"/>
  <c r="E50" i="6"/>
  <c r="F50" i="6"/>
  <c r="G50" i="6"/>
  <c r="H50" i="6"/>
  <c r="I50" i="6"/>
  <c r="J50" i="6"/>
  <c r="K50" i="6"/>
  <c r="L50" i="6"/>
  <c r="E49" i="6"/>
  <c r="F49" i="6"/>
  <c r="G49" i="6"/>
  <c r="H49" i="6"/>
  <c r="I49" i="6"/>
  <c r="J49" i="6"/>
  <c r="K49" i="6"/>
  <c r="L49" i="6"/>
  <c r="E48" i="6"/>
  <c r="F48" i="6"/>
  <c r="G48" i="6"/>
  <c r="H48" i="6"/>
  <c r="I48" i="6"/>
  <c r="J48" i="6"/>
  <c r="K48" i="6"/>
  <c r="L48" i="6"/>
  <c r="E47" i="6"/>
  <c r="F47" i="6"/>
  <c r="G47" i="6"/>
  <c r="H47" i="6"/>
  <c r="I47" i="6"/>
  <c r="J47" i="6"/>
  <c r="K47" i="6"/>
  <c r="L47" i="6"/>
  <c r="E46" i="6"/>
  <c r="F46" i="6"/>
  <c r="G46" i="6"/>
  <c r="H46" i="6"/>
  <c r="I46" i="6"/>
  <c r="J46" i="6"/>
  <c r="K46" i="6"/>
  <c r="L46" i="6"/>
  <c r="E45" i="6"/>
  <c r="F45" i="6"/>
  <c r="G45" i="6"/>
  <c r="H45" i="6"/>
  <c r="I45" i="6"/>
  <c r="J45" i="6"/>
  <c r="K45" i="6"/>
  <c r="L45" i="6"/>
  <c r="E44" i="6"/>
  <c r="F44" i="6"/>
  <c r="G44" i="6"/>
  <c r="H44" i="6"/>
  <c r="I44" i="6"/>
  <c r="J44" i="6"/>
  <c r="K44" i="6"/>
  <c r="L44" i="6"/>
  <c r="E43" i="6"/>
  <c r="F43" i="6"/>
  <c r="G43" i="6"/>
  <c r="H43" i="6"/>
  <c r="I43" i="6"/>
  <c r="J43" i="6"/>
  <c r="K43" i="6"/>
  <c r="L43" i="6"/>
  <c r="E42" i="6"/>
  <c r="F42" i="6"/>
  <c r="G42" i="6"/>
  <c r="H42" i="6"/>
  <c r="I42" i="6"/>
  <c r="J42" i="6"/>
  <c r="K42" i="6"/>
  <c r="L42" i="6"/>
  <c r="E41" i="6"/>
  <c r="F41" i="6"/>
  <c r="G41" i="6"/>
  <c r="H41" i="6"/>
  <c r="I41" i="6"/>
  <c r="J41" i="6"/>
  <c r="K41" i="6"/>
  <c r="L41" i="6"/>
  <c r="E40" i="6"/>
  <c r="F40" i="6"/>
  <c r="G40" i="6"/>
  <c r="H40" i="6"/>
  <c r="I40" i="6"/>
  <c r="J40" i="6"/>
  <c r="K40" i="6"/>
  <c r="L40" i="6"/>
  <c r="E39" i="6"/>
  <c r="F39" i="6"/>
  <c r="G39" i="6"/>
  <c r="H39" i="6"/>
  <c r="I39" i="6"/>
  <c r="J39" i="6"/>
  <c r="K39" i="6"/>
  <c r="L39" i="6"/>
  <c r="E38" i="6"/>
  <c r="F38" i="6"/>
  <c r="G38" i="6"/>
  <c r="H38" i="6"/>
  <c r="I38" i="6"/>
  <c r="J38" i="6"/>
  <c r="K38" i="6"/>
  <c r="L38" i="6"/>
  <c r="E37" i="6"/>
  <c r="F37" i="6"/>
  <c r="G37" i="6"/>
  <c r="H37" i="6"/>
  <c r="I37" i="6"/>
  <c r="J37" i="6"/>
  <c r="K37" i="6"/>
  <c r="L37" i="6"/>
  <c r="E36" i="6"/>
  <c r="F36" i="6"/>
  <c r="G36" i="6"/>
  <c r="H36" i="6"/>
  <c r="I36" i="6"/>
  <c r="J36" i="6"/>
  <c r="K36" i="6"/>
  <c r="L36" i="6"/>
  <c r="E35" i="6"/>
  <c r="F35" i="6"/>
  <c r="G35" i="6"/>
  <c r="H35" i="6"/>
  <c r="I35" i="6"/>
  <c r="J35" i="6"/>
  <c r="K35" i="6"/>
  <c r="L35" i="6"/>
  <c r="E34" i="6"/>
  <c r="F34" i="6"/>
  <c r="G34" i="6"/>
  <c r="H34" i="6"/>
  <c r="I34" i="6"/>
  <c r="J34" i="6"/>
  <c r="K34" i="6"/>
  <c r="L34" i="6"/>
  <c r="E33" i="6"/>
  <c r="F33" i="6"/>
  <c r="G33" i="6"/>
  <c r="H33" i="6"/>
  <c r="I33" i="6"/>
  <c r="J33" i="6"/>
  <c r="K33" i="6"/>
  <c r="L33" i="6"/>
  <c r="E32" i="6"/>
  <c r="F32" i="6"/>
  <c r="G32" i="6"/>
  <c r="H32" i="6"/>
  <c r="I32" i="6"/>
  <c r="J32" i="6"/>
  <c r="K32" i="6"/>
  <c r="L32" i="6"/>
  <c r="E31" i="6"/>
  <c r="F31" i="6"/>
  <c r="G31" i="6"/>
  <c r="H31" i="6"/>
  <c r="I31" i="6"/>
  <c r="J31" i="6"/>
  <c r="K31" i="6"/>
  <c r="L31" i="6"/>
  <c r="E29" i="6"/>
  <c r="F29" i="6"/>
  <c r="G29" i="6"/>
  <c r="H29" i="6"/>
  <c r="I29" i="6"/>
  <c r="J29" i="6"/>
  <c r="K29" i="6"/>
  <c r="L29" i="6"/>
  <c r="E28" i="6"/>
  <c r="F28" i="6"/>
  <c r="G28" i="6"/>
  <c r="H28" i="6"/>
  <c r="I28" i="6"/>
  <c r="J28" i="6"/>
  <c r="K28" i="6"/>
  <c r="L28" i="6"/>
  <c r="E27" i="6"/>
  <c r="F27" i="6"/>
  <c r="G27" i="6"/>
  <c r="H27" i="6"/>
  <c r="I27" i="6"/>
  <c r="J27" i="6"/>
  <c r="K27" i="6"/>
  <c r="L27" i="6"/>
  <c r="E26" i="6"/>
  <c r="F26" i="6"/>
  <c r="G26" i="6"/>
  <c r="H26" i="6"/>
  <c r="I26" i="6"/>
  <c r="J26" i="6"/>
  <c r="K26" i="6"/>
  <c r="L26" i="6"/>
  <c r="E25" i="6"/>
  <c r="F25" i="6"/>
  <c r="G25" i="6"/>
  <c r="H25" i="6"/>
  <c r="I25" i="6"/>
  <c r="J25" i="6"/>
  <c r="K25" i="6"/>
  <c r="L25" i="6"/>
  <c r="K24" i="6"/>
  <c r="J24" i="6"/>
  <c r="I24" i="6"/>
  <c r="H24" i="6"/>
  <c r="G24" i="6"/>
  <c r="F24" i="6"/>
  <c r="E24" i="6"/>
  <c r="D24" i="6"/>
  <c r="K23" i="6"/>
  <c r="J23" i="6"/>
  <c r="I23" i="6"/>
  <c r="H23" i="6"/>
  <c r="G23" i="6"/>
  <c r="F23" i="6"/>
  <c r="E23" i="6"/>
  <c r="K22" i="6"/>
  <c r="J22" i="6"/>
  <c r="I22" i="6"/>
  <c r="H22" i="6"/>
  <c r="G22" i="6"/>
  <c r="F22" i="6"/>
  <c r="E22" i="6"/>
  <c r="D22" i="6"/>
  <c r="K21" i="6"/>
  <c r="J21" i="6"/>
  <c r="I21" i="6"/>
  <c r="H21" i="6"/>
  <c r="G21" i="6"/>
  <c r="F21" i="6"/>
  <c r="E21" i="6"/>
  <c r="D21" i="6"/>
  <c r="K20" i="6"/>
  <c r="J20" i="6"/>
  <c r="I20" i="6"/>
  <c r="H20" i="6"/>
  <c r="G20" i="6"/>
  <c r="F20" i="6"/>
  <c r="E20" i="6"/>
  <c r="D20" i="6"/>
  <c r="D23" i="6"/>
  <c r="P7" i="6"/>
  <c r="P6" i="6"/>
  <c r="P5" i="6"/>
  <c r="P4" i="6"/>
  <c r="Q7" i="6"/>
  <c r="Q6" i="6"/>
  <c r="Q5" i="6"/>
  <c r="Q4" i="6"/>
  <c r="S7" i="6"/>
  <c r="S6" i="6"/>
  <c r="S5" i="6"/>
  <c r="S4" i="6"/>
  <c r="T7" i="6"/>
  <c r="T6" i="6"/>
  <c r="T5" i="6"/>
  <c r="T4" i="6"/>
  <c r="Q12" i="6"/>
  <c r="T15" i="6"/>
  <c r="T14" i="6"/>
  <c r="T13" i="6"/>
  <c r="T12" i="6"/>
  <c r="T11" i="6"/>
  <c r="Q15" i="6"/>
  <c r="Q14" i="6"/>
  <c r="Q13" i="6"/>
  <c r="Q11" i="6"/>
  <c r="P15" i="6"/>
  <c r="P14" i="6"/>
  <c r="P13" i="6"/>
  <c r="P12" i="6"/>
  <c r="P11" i="6"/>
  <c r="S15" i="6"/>
  <c r="S14" i="6"/>
  <c r="S13" i="6"/>
  <c r="S12" i="6"/>
  <c r="S11" i="6"/>
  <c r="H14" i="6"/>
  <c r="H15" i="6"/>
  <c r="H16" i="6"/>
  <c r="H17" i="6"/>
  <c r="F14" i="6"/>
  <c r="F15" i="6"/>
  <c r="F16" i="6"/>
  <c r="F17" i="6"/>
  <c r="D14" i="6"/>
  <c r="D15" i="6"/>
  <c r="D16" i="6"/>
  <c r="D17" i="6"/>
  <c r="E7" i="6"/>
  <c r="E8" i="6"/>
  <c r="E9" i="6"/>
  <c r="E10" i="6"/>
  <c r="E6" i="6"/>
  <c r="R11" i="6"/>
  <c r="U11" i="6"/>
  <c r="R5" i="6"/>
  <c r="R6" i="6"/>
  <c r="R7" i="6"/>
  <c r="U5" i="6"/>
  <c r="U6" i="6"/>
  <c r="U7" i="6"/>
  <c r="R12" i="6"/>
  <c r="R15" i="6"/>
  <c r="U15" i="6"/>
  <c r="F13" i="6"/>
  <c r="U4" i="6"/>
  <c r="H13" i="6"/>
  <c r="D13" i="6"/>
  <c r="V7" i="6"/>
  <c r="V6" i="6"/>
  <c r="U8" i="6"/>
  <c r="Q8" i="6"/>
  <c r="S8" i="6"/>
  <c r="V5" i="6"/>
  <c r="U14" i="6"/>
  <c r="U13" i="6"/>
  <c r="T8" i="6"/>
  <c r="R4" i="6"/>
  <c r="U12" i="6"/>
  <c r="R14" i="6"/>
  <c r="R13" i="6"/>
  <c r="P8" i="6"/>
  <c r="R8" i="6"/>
  <c r="V4" i="6"/>
  <c r="V8" i="6"/>
  <c r="H24" i="12"/>
  <c r="H25" i="12"/>
  <c r="H26" i="12"/>
  <c r="H27" i="12"/>
  <c r="H28" i="12"/>
  <c r="H29" i="12"/>
  <c r="H30" i="12"/>
  <c r="H31" i="12"/>
  <c r="H32" i="12"/>
  <c r="H33" i="12"/>
  <c r="H34" i="12"/>
  <c r="H35" i="12"/>
  <c r="H36" i="12"/>
  <c r="H37" i="12"/>
  <c r="H38" i="12"/>
  <c r="H39" i="12"/>
  <c r="H40" i="12"/>
  <c r="H41" i="12"/>
  <c r="H23" i="12"/>
  <c r="E21" i="12"/>
  <c r="F21" i="12"/>
  <c r="G21" i="12"/>
  <c r="H21" i="12"/>
  <c r="I21" i="12"/>
  <c r="J21" i="12"/>
  <c r="K21" i="12"/>
  <c r="L21" i="12"/>
  <c r="E20" i="12"/>
  <c r="F20" i="12"/>
  <c r="G20" i="12"/>
  <c r="H20" i="12"/>
  <c r="I20" i="12"/>
  <c r="J20" i="12"/>
  <c r="K20" i="12"/>
  <c r="L20" i="12"/>
  <c r="E19" i="12"/>
  <c r="F19" i="12"/>
  <c r="G19" i="12"/>
  <c r="H19" i="12"/>
  <c r="I19" i="12"/>
  <c r="J19" i="12"/>
  <c r="K19" i="12"/>
  <c r="L19" i="12"/>
  <c r="E18" i="12"/>
  <c r="F18" i="12"/>
  <c r="G18" i="12"/>
  <c r="H18" i="12"/>
  <c r="I18" i="12"/>
  <c r="J18" i="12"/>
  <c r="K18" i="12"/>
  <c r="L18" i="12"/>
  <c r="E17" i="12"/>
  <c r="F17" i="12"/>
  <c r="G17" i="12"/>
  <c r="H17" i="12"/>
  <c r="I17" i="12"/>
  <c r="J17" i="12"/>
  <c r="K17" i="12"/>
  <c r="L17" i="12"/>
  <c r="E16" i="12"/>
  <c r="F16" i="12"/>
  <c r="G16" i="12"/>
  <c r="H16" i="12"/>
  <c r="I16" i="12"/>
  <c r="J16" i="12"/>
  <c r="K16" i="12"/>
  <c r="L16" i="12"/>
  <c r="E15" i="12"/>
  <c r="F15" i="12"/>
  <c r="G15" i="12"/>
  <c r="H15" i="12"/>
  <c r="I15" i="12"/>
  <c r="J15" i="12"/>
  <c r="K15" i="12"/>
  <c r="L15" i="12"/>
  <c r="E14" i="12"/>
  <c r="F14" i="12"/>
  <c r="G14" i="12"/>
  <c r="H14" i="12"/>
  <c r="I14" i="12"/>
  <c r="J14" i="12"/>
  <c r="K14" i="12"/>
  <c r="L14" i="12"/>
  <c r="E13" i="12"/>
  <c r="F13" i="12"/>
  <c r="G13" i="12"/>
  <c r="H13" i="12"/>
  <c r="I13" i="12"/>
  <c r="J13" i="12"/>
  <c r="K13" i="12"/>
  <c r="L13" i="12"/>
  <c r="E12" i="12"/>
  <c r="F12" i="12"/>
  <c r="G12" i="12"/>
  <c r="H12" i="12"/>
  <c r="I12" i="12"/>
  <c r="J12" i="12"/>
  <c r="K12" i="12"/>
  <c r="L12" i="12"/>
  <c r="E10" i="12"/>
  <c r="F10" i="12"/>
  <c r="G10" i="12"/>
  <c r="H10" i="12"/>
  <c r="I10" i="12"/>
  <c r="J10" i="12"/>
  <c r="K10" i="12"/>
  <c r="L10" i="12"/>
  <c r="E9" i="12"/>
  <c r="F9" i="12"/>
  <c r="G9" i="12"/>
  <c r="H9" i="12"/>
  <c r="I9" i="12"/>
  <c r="J9" i="12"/>
  <c r="K9" i="12"/>
  <c r="L9" i="12"/>
  <c r="E8" i="12"/>
  <c r="F8" i="12"/>
  <c r="G8" i="12"/>
  <c r="H8" i="12"/>
  <c r="I8" i="12"/>
  <c r="J8" i="12"/>
  <c r="K8" i="12"/>
  <c r="L8" i="12"/>
  <c r="E7" i="12"/>
  <c r="F7" i="12"/>
  <c r="G7" i="12"/>
  <c r="H7" i="12"/>
  <c r="I7" i="12"/>
  <c r="J7" i="12"/>
  <c r="K7" i="12"/>
  <c r="L7" i="12"/>
  <c r="E6" i="12"/>
  <c r="F6" i="12"/>
  <c r="G6" i="12"/>
  <c r="H6" i="12"/>
  <c r="I6" i="12"/>
  <c r="J6" i="12"/>
  <c r="K6" i="12"/>
  <c r="L6" i="12"/>
  <c r="T4" i="12"/>
  <c r="T5" i="12"/>
  <c r="S5" i="12"/>
  <c r="S4" i="12"/>
  <c r="Q5" i="12"/>
  <c r="Q4" i="12"/>
  <c r="P5" i="12"/>
  <c r="P4" i="12"/>
  <c r="U5" i="12"/>
  <c r="U4" i="12"/>
  <c r="R5" i="12"/>
  <c r="R4" i="12"/>
  <c r="P6" i="12"/>
  <c r="R6" i="12"/>
  <c r="T6" i="12"/>
  <c r="U6" i="12"/>
  <c r="Q6" i="12"/>
  <c r="S6" i="12"/>
  <c r="V5" i="12"/>
  <c r="V4" i="12"/>
  <c r="V6" i="12"/>
  <c r="K10" i="10"/>
  <c r="K9" i="10"/>
  <c r="K8" i="10"/>
  <c r="J10" i="10"/>
  <c r="J9" i="10"/>
  <c r="J8" i="10"/>
  <c r="I10" i="10"/>
  <c r="I9" i="10"/>
  <c r="I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38" i="10"/>
  <c r="N10" i="10"/>
  <c r="M10" i="10"/>
  <c r="L10" i="10"/>
  <c r="N9" i="10"/>
  <c r="M9" i="10"/>
  <c r="L9" i="10"/>
  <c r="N8" i="10"/>
  <c r="M8" i="10"/>
  <c r="L8" i="10"/>
  <c r="C4" i="13"/>
  <c r="C16" i="8"/>
  <c r="C20" i="8"/>
  <c r="F4" i="8"/>
  <c r="D4" i="8"/>
  <c r="H6" i="8"/>
  <c r="D6" i="8"/>
  <c r="F6" i="8"/>
  <c r="C13" i="8"/>
  <c r="C17" i="8"/>
  <c r="F5" i="8"/>
  <c r="D5" i="8"/>
  <c r="H4" i="8"/>
  <c r="G4" i="8"/>
  <c r="C4" i="8"/>
  <c r="E4" i="8"/>
  <c r="E5" i="8"/>
  <c r="C7" i="8"/>
  <c r="E7" i="8"/>
  <c r="G7" i="8"/>
  <c r="H7" i="8"/>
  <c r="D7" i="8"/>
  <c r="F7" i="8"/>
  <c r="C19" i="8"/>
  <c r="C18" i="8"/>
  <c r="H5" i="8"/>
  <c r="C6" i="8"/>
  <c r="E6" i="8"/>
  <c r="C14" i="8"/>
  <c r="G6" i="8"/>
  <c r="C11" i="8"/>
  <c r="C5" i="8"/>
  <c r="C12" i="8"/>
  <c r="G13" i="8"/>
  <c r="G14" i="8"/>
  <c r="G12" i="8"/>
  <c r="P25" i="8"/>
  <c r="G10" i="8"/>
  <c r="P23" i="8"/>
  <c r="G11" i="8"/>
  <c r="P24" i="8"/>
  <c r="P26" i="8"/>
  <c r="P27" i="8"/>
  <c r="P28" i="8"/>
</calcChain>
</file>

<file path=xl/sharedStrings.xml><?xml version="1.0" encoding="utf-8"?>
<sst xmlns="http://schemas.openxmlformats.org/spreadsheetml/2006/main" count="1001" uniqueCount="754">
  <si>
    <t>Capacitación inicial o capacitación continua de apoyo para jóvenes para desempeñarse como educadores de pares/ promotores juveniles de salud/facilitadores de sesiones de educación sexual</t>
  </si>
  <si>
    <t>Cursos o series:</t>
  </si>
  <si>
    <t>Estimular la participación de los y las jóvenes (que no están capacitándose para convertirse en educadores de pares) en un conjunto completo de múltiples sesiones de educación en sexualidad que cubren áreas estándares de contenidos</t>
  </si>
  <si>
    <t>Derechos sexuales y ciudadanía:</t>
  </si>
  <si>
    <t>Se denomina al conocimiento de los derechos humanos internacionales y las políticas nacionales , leyes y estructuras que se relacionan con la sexualidad de las personas ; enfoque en derechos en salud sexual y reproductiva (SSR); barreras sociales , culturales y éticas al ejercer los derechos de salud sexual y reproductiva; entendiendo que la sexualidad y cultura son diversas y dinámicas; servicios y recursos disponibles y cómo acceder a ellos ; participación; prácticas y normas ; diferentes identidades sexuales ; abogacia; elección; protección; habilidades de negociación; consentimiento y el derecho a tener relaciones sexuales sólo cuando esté listo ; el derecho de expresarse libremente y explorar su sexualidad de una manera segura , saludable y placentera.</t>
  </si>
  <si>
    <t>Involucramiento de los padres:</t>
  </si>
  <si>
    <t>Desarrollar sesiones de educación en sexualidad con padres/tutores de jóvenes</t>
  </si>
  <si>
    <t>Sesiones únicas:</t>
  </si>
  <si>
    <t>Estimular la participación de los y las jóvenes en sesiones de educación en sexualidad sin garantizar la cobertura del conjunto completo de áreas estándares de contenidos con cada participante</t>
  </si>
  <si>
    <t>sí</t>
  </si>
  <si>
    <t>sistema de información de rutina</t>
  </si>
  <si>
    <t>muy satisfactorio</t>
  </si>
  <si>
    <t>sí, pero debe mejorarse</t>
  </si>
  <si>
    <t>encuesta por cuestionario</t>
  </si>
  <si>
    <t>tal vez</t>
  </si>
  <si>
    <t>satisfactorio</t>
  </si>
  <si>
    <t>no</t>
  </si>
  <si>
    <t>entrevistas</t>
  </si>
  <si>
    <t>insatisfactorio</t>
  </si>
  <si>
    <t>no se sabe</t>
  </si>
  <si>
    <t>grupos focales</t>
  </si>
  <si>
    <t>no corresponde</t>
  </si>
  <si>
    <t>observación estructurada</t>
  </si>
  <si>
    <t>observación casual</t>
  </si>
  <si>
    <t>datos oficiales (gobierno, ONU…)</t>
  </si>
  <si>
    <t>otro (especifique)</t>
  </si>
  <si>
    <t>evaluación</t>
  </si>
  <si>
    <t>¿Cómo se definiría a usted mismo/a? (Marque todas las casillas pertinentes)</t>
  </si>
  <si>
    <t>Usuario/usuaria individual</t>
  </si>
  <si>
    <t>Grupo de usuarias/os</t>
  </si>
  <si>
    <t>Recogió información para completar la herramienta</t>
  </si>
  <si>
    <t>Completó la herramienta</t>
  </si>
  <si>
    <t>Evaluó la herramienta completa</t>
  </si>
  <si>
    <t>Escribió el informe</t>
  </si>
  <si>
    <t>Piensa usar (o ya usó) la herramienta para evaluar un programa</t>
  </si>
  <si>
    <t>Piensa usar (o ya usó) la herramienta para mejorar un programa existente</t>
  </si>
  <si>
    <t>Piensa usar (o ya usó) la herramienta para diseñar un programa nuevo</t>
  </si>
  <si>
    <t>Piensa usar (o ya usó) la herramienta para realizar actividades de advocacy a favor de la educación en sexualidad</t>
  </si>
  <si>
    <t>Piensa usar (o ya usó) la herramienta para mejorar la ejecución del programa</t>
  </si>
  <si>
    <t>Puede enviar este cuestionario a info@ippf.org:</t>
  </si>
  <si>
    <t>¡MUCHÍSIMAS GRACIAS POR SUS OPINIONES!</t>
  </si>
  <si>
    <t xml:space="preserve">•  junto con su formulario completo de A fondo, </t>
  </si>
  <si>
    <t>•  separadamente, dejando todas las otras pestañas en blanco o</t>
  </si>
  <si>
    <t>•  copiando este cuadro y pegándolo en un correo electrónico, una planilla de Excel o un documento de Word</t>
  </si>
  <si>
    <t>Este cuadro muestra la relación entre los elementos del contenido y los objetivos de aprendizaje, para obtener más información acerca de cómo los indicadores que contribuyen a la gráfica en la pestaña de contenido.</t>
  </si>
  <si>
    <t>Articulo de contenido</t>
  </si>
  <si>
    <t xml:space="preserve">Objetivo de Aprendizaje </t>
  </si>
  <si>
    <t>Cognitivo</t>
  </si>
  <si>
    <t xml:space="preserve">Cognitivo </t>
  </si>
  <si>
    <t>Cognitivo y Pensamiento Critico</t>
  </si>
  <si>
    <t>Afectivo, Pensamiento Critico</t>
  </si>
  <si>
    <t>Basado en Destrezas</t>
  </si>
  <si>
    <t>Capacitación de educadores adultos:</t>
  </si>
  <si>
    <t>Capacitación inicial o capacitación continua de apoyo para docentes adultos, educadores o facilitadores para desarrollar sesiones de educación en sexualidad para jóvenes</t>
  </si>
  <si>
    <t>Capacitación de educadores de pares:</t>
  </si>
  <si>
    <t>Leyes vinculadas con el trabajo sexual</t>
    <phoneticPr fontId="39" type="noConversion"/>
  </si>
  <si>
    <t>Leyes o políticas que se relacionan con la oferta de educación en sexualidad en la escuela</t>
    <phoneticPr fontId="39" type="noConversion"/>
  </si>
  <si>
    <t>Monitoreo y Evaluación</t>
  </si>
  <si>
    <t>Component</t>
  </si>
  <si>
    <t>Score</t>
  </si>
  <si>
    <t>Label</t>
  </si>
  <si>
    <t>Intervention</t>
  </si>
  <si>
    <t>CC</t>
  </si>
  <si>
    <t>Components</t>
  </si>
  <si>
    <t>General characteristics</t>
  </si>
  <si>
    <t>GC</t>
  </si>
  <si>
    <t>C</t>
  </si>
  <si>
    <t>Interventions</t>
  </si>
  <si>
    <t>CS</t>
  </si>
  <si>
    <t>Monitoring &amp; evaluation</t>
  </si>
  <si>
    <t>ME</t>
  </si>
  <si>
    <t>Intervention specific content</t>
  </si>
  <si>
    <t>IS1</t>
  </si>
  <si>
    <t>IS2</t>
  </si>
  <si>
    <t>IS3</t>
  </si>
  <si>
    <t>IS4</t>
  </si>
  <si>
    <t>Intervencíon</t>
  </si>
  <si>
    <t>Coeficiente de Integralidad</t>
  </si>
  <si>
    <t>Capacitación de Educadores de Pares</t>
  </si>
  <si>
    <t>Capacitación de Educadores Adultos</t>
  </si>
  <si>
    <t>Involucramiento de los Padres</t>
  </si>
  <si>
    <t>Cursos o Series</t>
  </si>
  <si>
    <t>Sesiones Únicas</t>
  </si>
  <si>
    <t>Todas las Intervenciones Implementadas</t>
  </si>
  <si>
    <t xml:space="preserve">Envíe cualquier duda o comentario vinculado con A fondo a </t>
  </si>
  <si>
    <r>
      <t xml:space="preserve">info@ippf.org </t>
    </r>
    <r>
      <rPr>
        <b/>
        <sz val="18"/>
        <color indexed="9"/>
        <rFont val="Calibri"/>
        <family val="2"/>
      </rPr>
      <t>(incluya "Educación en sexualidad" en el asunto)</t>
    </r>
  </si>
  <si>
    <t>Formulario para brindar opiniones</t>
  </si>
  <si>
    <t>¡Su opinión es importante! Por favor, ayúdenos a mejorar la herramienta respondiendo a las siguientes preguntas</t>
  </si>
  <si>
    <t>¿Cómo calificaría los siguientes aspectos de A fondo?</t>
  </si>
  <si>
    <t>Aspectos fuertes</t>
  </si>
  <si>
    <t>Aspectos débiles</t>
  </si>
  <si>
    <t>PESTAÑAS</t>
  </si>
  <si>
    <t>Tapa</t>
  </si>
  <si>
    <t>Pestañas</t>
  </si>
  <si>
    <t>Qué es A fondo</t>
  </si>
  <si>
    <t>Facilidad de uso</t>
  </si>
  <si>
    <t>Cómo utilizar A fondo</t>
  </si>
  <si>
    <t>Aplicaciones de A Fondo</t>
  </si>
  <si>
    <t>Datos</t>
  </si>
  <si>
    <t>FACILIDAD DE USO</t>
  </si>
  <si>
    <t>Instrucciones</t>
  </si>
  <si>
    <t>Redacción de los ítems</t>
  </si>
  <si>
    <t>Exhaustividad</t>
  </si>
  <si>
    <t>Funciones gráficas</t>
  </si>
  <si>
    <t>Facilidad para interpretar los resultados</t>
  </si>
  <si>
    <t>Facilidad para orientarse en las distintas pestañas</t>
  </si>
  <si>
    <t>Número de pestañas</t>
  </si>
  <si>
    <t>Extensión de las pestañas</t>
  </si>
  <si>
    <t>Facilidad para recolectar información</t>
  </si>
  <si>
    <t>Facilidad para utilizarla en procesos participativos</t>
  </si>
  <si>
    <t>Facilidad para socializar los resultados</t>
  </si>
  <si>
    <t>Otro (especifique en "Comentarios")</t>
  </si>
  <si>
    <t xml:space="preserve">APLICACIÓN DE A fondo </t>
  </si>
  <si>
    <t>¿Cómo calificaría el uso de A fondo para asistir en los siguientes aspectos del programa?</t>
  </si>
  <si>
    <t>http://data.unicef.org/education/overview.html</t>
  </si>
  <si>
    <t xml:space="preserve">% de niños en edad escolar primaria que asiste a la escuela primaria </t>
    <phoneticPr fontId="39" type="noConversion"/>
  </si>
  <si>
    <t>mejoramiento</t>
  </si>
  <si>
    <t>desarrollo</t>
  </si>
  <si>
    <t>advocacy</t>
  </si>
  <si>
    <t>ejecución</t>
  </si>
  <si>
    <t>otros (especifique en "Comentarios")</t>
  </si>
  <si>
    <t>DATOS DEL / DE LA USUARIA</t>
  </si>
  <si>
    <t>% de niños en edad escolar secundaria que asiste a la escuela secundaria</t>
    <phoneticPr fontId="39" type="noConversion"/>
  </si>
  <si>
    <t>Prevalencia del VIH</t>
  </si>
  <si>
    <t>Tasa de prevalencia del VIH en mujeres jóvenes (15 a 24 años)</t>
    <phoneticPr fontId="39" type="noConversion"/>
  </si>
  <si>
    <t>http://data.unicef.org/hiv-aids/care-support.html</t>
  </si>
  <si>
    <t>Tasa de prevalencia del VIH en varones jóvenes (15 a 24 años)</t>
    <phoneticPr fontId="39" type="noConversion"/>
  </si>
  <si>
    <t>Tasa de prevalencia del VIH en jóvenes (varones y mujeres de 15 a 24 años)</t>
    <phoneticPr fontId="39" type="noConversion"/>
  </si>
  <si>
    <t>http://www.childinfo.org/hiv_aids_estimated.php</t>
  </si>
  <si>
    <t>Porcentaje de trabajadoras/es sexuales que vive con el VIH</t>
  </si>
  <si>
    <t>http://www.unaids.org/en/dataanalysis/knowyourresponse/countryprogressreports/2015countries</t>
  </si>
  <si>
    <t>Porcentaje de hombres que tienen relaciones sexuales con hombres que vive con el VIH</t>
    <phoneticPr fontId="39" type="noConversion"/>
  </si>
  <si>
    <t>Porcentaje de usuarios de drogas inyectables que vive con el VIH</t>
    <phoneticPr fontId="39" type="noConversion"/>
  </si>
  <si>
    <t>Políticas y legislación</t>
  </si>
  <si>
    <t>Edad legal de consentimiento sexual para las mujeres jóvenes</t>
    <phoneticPr fontId="39" type="noConversion"/>
  </si>
  <si>
    <t>Edad legal de consentimiento sexual para los hombres jóvenes</t>
    <phoneticPr fontId="39" type="noConversion"/>
  </si>
  <si>
    <t>Edad mínima de acceso a los anticonceptivos u otros servicios de salud sexual y reproductiva (sin consentimiento de los padres)</t>
    <phoneticPr fontId="39" type="noConversion"/>
  </si>
  <si>
    <t>Edad mínima de acceso a las pruebas voluntarias para el VIH (sin consentimiento de los padres)</t>
    <phoneticPr fontId="39" type="noConversion"/>
  </si>
  <si>
    <t>Edad mínima para contraer matrimonio para las mujeres jóvenes</t>
    <phoneticPr fontId="39" type="noConversion"/>
  </si>
  <si>
    <t>Edad mínima para contraer matrimonio para los hombres jóvenes</t>
    <phoneticPr fontId="39" type="noConversion"/>
  </si>
  <si>
    <t>Situaciones en las cuales el aborto es legal</t>
    <phoneticPr fontId="39" type="noConversion"/>
  </si>
  <si>
    <t xml:space="preserve">http://worldabortionlaws.com/map/   </t>
  </si>
  <si>
    <t>http://progress.unwomen.org/en/2015/</t>
  </si>
  <si>
    <t>Leyes vinculadas con la actividad sexual con el mismo sexo</t>
    <phoneticPr fontId="39" type="noConversion"/>
  </si>
  <si>
    <t>Leyes vinculadas con la violencia basada en el género, incluyendo violaciones, acoso y violencia doméstica</t>
    <phoneticPr fontId="39" type="noConversion"/>
  </si>
  <si>
    <t>Tasa de natalidad entre las adolescentes (por cada 1000 jóvenes de 15 a 19 años de edad)</t>
    <phoneticPr fontId="39" type="noConversion"/>
  </si>
  <si>
    <t>http://apps.who.int/gho/data/node.main.REPADO39?lang=en</t>
  </si>
  <si>
    <r>
      <t>Ot</t>
    </r>
    <r>
      <rPr>
        <b/>
        <sz val="12"/>
        <color theme="4" tint="-0.249977111117893"/>
        <rFont val="Calibri"/>
        <family val="2"/>
      </rPr>
      <t>ros</t>
    </r>
  </si>
  <si>
    <t>programme elements</t>
  </si>
  <si>
    <t>Not applicable</t>
  </si>
  <si>
    <t>Blank</t>
  </si>
  <si>
    <t>Características generales</t>
  </si>
  <si>
    <t>Contenidos</t>
  </si>
  <si>
    <t>Intervenciones</t>
  </si>
  <si>
    <t>% de mujeres de 15 a 24 años que informa que pudo conseguir condones por su cuenta</t>
    <phoneticPr fontId="39" type="noConversion"/>
  </si>
  <si>
    <t>% de mujeres de 15 a 24 años que conoce una fuente de adquisición de condones</t>
    <phoneticPr fontId="39" type="noConversion"/>
  </si>
  <si>
    <t>% de mujeres de 15 a 24 años con conocimientos amplios sobre el VIH/SIDA</t>
    <phoneticPr fontId="39" type="noConversion"/>
  </si>
  <si>
    <t>% de varones de 15 a 24 años con conocimientos amplios sobre el VIH/SIDA</t>
    <phoneticPr fontId="39" type="noConversion"/>
  </si>
  <si>
    <t>% de varones de 15 a 24 años que conoce una fuente de adquisición de condones</t>
    <phoneticPr fontId="39" type="noConversion"/>
  </si>
  <si>
    <t>Comunicación y auto-eficiencia</t>
  </si>
  <si>
    <t>% de mujeres de 15 a 49 años de edad que cree que si el marido tiene una ITS, la esposa puede proponer que use condón</t>
    <phoneticPr fontId="39" type="noConversion"/>
  </si>
  <si>
    <t xml:space="preserve">% de varones de 15 a 59 años que cree que si el marido tiene una ITS, la esposa puede proponer que use condón </t>
  </si>
  <si>
    <r>
      <t>Discrimina</t>
    </r>
    <r>
      <rPr>
        <b/>
        <sz val="12"/>
        <color theme="4" tint="-0.249977111117893"/>
        <rFont val="Calibri"/>
        <family val="2"/>
      </rPr>
      <t>ció</t>
    </r>
    <r>
      <rPr>
        <b/>
        <sz val="12"/>
        <color theme="4" tint="-0.249977111117893"/>
        <rFont val="Calibri"/>
        <family val="2"/>
        <scheme val="minor"/>
      </rPr>
      <t xml:space="preserve">n </t>
    </r>
    <r>
      <rPr>
        <b/>
        <sz val="12"/>
        <color theme="4" tint="-0.249977111117893"/>
        <rFont val="Calibri"/>
        <family val="2"/>
      </rPr>
      <t>y</t>
    </r>
    <r>
      <rPr>
        <b/>
        <sz val="12"/>
        <color theme="4" tint="-0.249977111117893"/>
        <rFont val="Calibri"/>
        <family val="2"/>
        <scheme val="minor"/>
      </rPr>
      <t xml:space="preserve"> violenc</t>
    </r>
    <r>
      <rPr>
        <b/>
        <sz val="12"/>
        <color theme="4" tint="-0.249977111117893"/>
        <rFont val="Calibri"/>
        <family val="2"/>
      </rPr>
      <t>ia</t>
    </r>
  </si>
  <si>
    <t xml:space="preserve">% niñas y mujeres de 15 a 49 años que considera justificable que el marido golpee o maltrate a su mujer, al menos en uno de los siguientes casos
</t>
    <phoneticPr fontId="39" type="noConversion"/>
  </si>
  <si>
    <t>http://data.unicef.org/child-protection/attitudes.html</t>
  </si>
  <si>
    <t xml:space="preserve">% hombres de 15 a 59 años que consideran justificable que el marido golpee o maltrate a su mujer, al menos en uno de los siguientes casos
</t>
    <phoneticPr fontId="39" type="noConversion"/>
  </si>
  <si>
    <t>Porcentaje de mujeres de 15 a 49 años de edad que sufrió mutilación/excisión genital</t>
    <phoneticPr fontId="39" type="noConversion"/>
  </si>
  <si>
    <t>http://data.unicef.org/child-protection/fgmc.html</t>
  </si>
  <si>
    <t>Datos demográficos</t>
  </si>
  <si>
    <t># de mujeres de 10 a 14 años de edad</t>
    <phoneticPr fontId="39" type="noConversion"/>
  </si>
  <si>
    <t># de varones de 10 a 14 años de edad</t>
    <phoneticPr fontId="39" type="noConversion"/>
  </si>
  <si>
    <t># de mujeres de 15 a 19 años de edad</t>
    <phoneticPr fontId="39" type="noConversion"/>
  </si>
  <si>
    <t># de varones de 15 a 19 años de edad</t>
    <phoneticPr fontId="39" type="noConversion"/>
  </si>
  <si>
    <t>Escolaridad formal</t>
  </si>
  <si>
    <t xml:space="preserve">% de niñas en edad escolar primaria que asiste a la escuela primaria </t>
    <phoneticPr fontId="39" type="noConversion"/>
  </si>
  <si>
    <t>% de mujeres de 20 a 24 años que contrajo matrimonio o ingresó en unión por primera vez antes de los 18 años</t>
  </si>
  <si>
    <t>http://data.unicef.org/child-protection/child-marriage.html</t>
  </si>
  <si>
    <t>http://www.epdc.org/topic/school-participation</t>
  </si>
  <si>
    <t>% de niñas en edad escolar secundaria que asiste a la escuela secundaria</t>
    <phoneticPr fontId="39" type="noConversion"/>
  </si>
  <si>
    <t>http://data.unicef.org/hiv-aids/global-trends.html</t>
  </si>
  <si>
    <t>Edad mediana a la primera relación sexual en mujeres de 20 a 24 años de edad</t>
  </si>
  <si>
    <t>Edad mediana al contraer matrimonio en mujeres de 20 a 24 años de edad</t>
  </si>
  <si>
    <t>Diferencia entre la edad mediana a la primera relación sexual y la edad mediana al primer matrimonio en mujeres de 20 a 24 años de edad</t>
  </si>
  <si>
    <t>restar los dos indicadores precedentes</t>
  </si>
  <si>
    <t>% de varones de 15 a 24 años que tuvo relaciones sexuales antes de los 15 años</t>
  </si>
  <si>
    <t>Edad mediana a la primera relación sexual en varones de 20 a 24 años de edad</t>
  </si>
  <si>
    <t>Edad mediana al contraer matrimonio en varones de 20 a 24 años de edad</t>
  </si>
  <si>
    <t>Diferencia entre la edad mediana a la primera relación sexual y la edad mediana al primer matrimonio en varones de 20 a 24 años de edad</t>
  </si>
  <si>
    <t xml:space="preserve">Porcentaje de mujeres jóvenes (15 a 24 años) que tuvo sexo en los últimos 12 meses con una pareja 10 o más años mayor </t>
  </si>
  <si>
    <t>Uso de anticonceptivos y necesidades de anticoncepción</t>
  </si>
  <si>
    <t>% de mujeres de 15 a 19 años que usa algún método anticonceptivo</t>
    <phoneticPr fontId="39" type="noConversion"/>
  </si>
  <si>
    <t>http://www.measuredhs.com/Data/</t>
  </si>
  <si>
    <t>http://www.prb.org/Publications/Datasheets/2015/2015-world-population-data-sheet.aspx</t>
  </si>
  <si>
    <t>% de necesidades de anticoncepción insatisfechas en mujeres casadas de 15 a 19 años de edad</t>
    <phoneticPr fontId="39" type="noConversion"/>
  </si>
  <si>
    <t xml:space="preserve">% de varones de 15 a 24 años sexualmente activos que usa condón </t>
    <phoneticPr fontId="39" type="noConversion"/>
  </si>
  <si>
    <t>Preferencias reproductivas y de fecundidad</t>
  </si>
  <si>
    <t>% de mujeres de 15 a 19 años que tuvo un hijo alguna vez</t>
    <phoneticPr fontId="39" type="noConversion"/>
  </si>
  <si>
    <t>Edad mediana al nacimiento del primer hijo en mujeres de 20 a 24 años de edad</t>
    <phoneticPr fontId="39" type="noConversion"/>
  </si>
  <si>
    <t>Cambios vinculados con los objetivos afectivos para cada área de los contenidos</t>
  </si>
  <si>
    <t>Incidencia de los estereotipos y la discriminación</t>
  </si>
  <si>
    <t>Habilidades para pensar críticamente</t>
  </si>
  <si>
    <t>Conocimiento sobre temas de salud sexual</t>
  </si>
  <si>
    <t>Número promedio de métodos anticonceptivos modernos que conocen las mujeres de 15 a 19 años</t>
    <phoneticPr fontId="39" type="noConversion"/>
  </si>
  <si>
    <t>http://dhsprogram.com/data/</t>
  </si>
  <si>
    <t>Conducta sexual segura (p.e. uso habitual de anticonceptivos y condones, disminución del número de parejas sexuales, etc.)</t>
  </si>
  <si>
    <t>Tasas de deserción escolar de niñas y mujeres jóvenes</t>
  </si>
  <si>
    <t xml:space="preserve">Intervenciones en los espacios de aprendizaje (incluyendo la participación en el aula y los logros académicos) </t>
  </si>
  <si>
    <t>Actitudes igualitarias en relación con el género</t>
  </si>
  <si>
    <t>Número de jóvenes que participan como activistas o defensores de la salud y los derechos sexuales y reproductivos</t>
  </si>
  <si>
    <t>Número de jóvenes que tienen acceso a servicios de SSR</t>
  </si>
  <si>
    <t>Incidencia del embarazo adolescente</t>
  </si>
  <si>
    <t>Incidencia del VIH y las ITS</t>
  </si>
  <si>
    <t>Incidencia de la violencia hacia la pareja íntima, incluyendo actividad sexual coercitiva</t>
  </si>
  <si>
    <t>Seguridad del entorno juvenil (escuelas y espacios comunitarios)</t>
  </si>
  <si>
    <t>Aceptación social de la sexualidad y los derechos sexuales juveniles</t>
  </si>
  <si>
    <t>Contexto epidemiológico y demográfico</t>
  </si>
  <si>
    <t>Es importante conocer a su población durante el diseño y evaluación del programa de EIS. Los datos sociodemográficos le permitar conocer si usted está alcanzando a su población objetivo. Esta información le ayudará a planear mejor servicios y educación, mejorar la calidad de los materiales de EIS y resolver las barreras existentes. Debajo se presentan algunos indicadores útiles al crear el programa de EIS. Se pueden agregar otros indicadores (ej. uso de medios sociales , pobres urbanos, etc. ) en función al contexto de la población objetivo.</t>
  </si>
  <si>
    <t>Indicator</t>
  </si>
  <si>
    <t>Dato</t>
  </si>
  <si>
    <t>Fuente</t>
  </si>
  <si>
    <t>Comentarios/Otras Fuentes Usadas</t>
  </si>
  <si>
    <t>Matrimonio y actividad sexual</t>
  </si>
  <si>
    <t>Capacitación de educadores adultos: capacitación inicial y capacitación continua de apoyo para docentes, educadores o facilitadores adultos para desarrollar sesiones de educación en sexualidad con jóvenes</t>
  </si>
  <si>
    <t>http://data.unicef.org/corecode/uploads/document6/uploaded_pdfs/corecode/Child-Marriage-Brochure-HR_164.pdf</t>
  </si>
  <si>
    <t>% de mujeres de 15 a 24 años que tuvo relaciones sexuales antes de los 15 años</t>
  </si>
  <si>
    <t>http://www.statcompiler.com/</t>
  </si>
  <si>
    <t xml:space="preserve">Cursos o series:  estimular la participación de los y las jóvenes (que no se están capacitando para ser educadores de pares) en un conjunto completo de múltiples sesiones de educación en sexualidad que cubran las áreas estándares de contenidos </t>
  </si>
  <si>
    <t>Sesiones únicas: estimular la participación de los y las jóvenes en sesiones de educación en sexualidad sin garantizar que se cubra un conjunto completo de contenidos estándares con cada participante</t>
  </si>
  <si>
    <t>En el último año calendario, ¿a cuántas personas se llegó a través de…</t>
  </si>
  <si>
    <t>Capacitación de educadores de pares?</t>
  </si>
  <si>
    <t>capacitación de educadores adultos?</t>
  </si>
  <si>
    <t>involucramiento de los padres?</t>
  </si>
  <si>
    <t>cursos o series?</t>
  </si>
  <si>
    <t>sesiones únicas?</t>
  </si>
  <si>
    <t>PLANIFICACIÓN DE MyE</t>
  </si>
  <si>
    <t xml:space="preserve">En el último año, ¿cada intervención con beneficiarios fue precedida de una evaluación de referencia? </t>
  </si>
  <si>
    <t>En el último año, ¿cada intevención con beneficiarios fue seguida de una evaluación final?</t>
  </si>
  <si>
    <t>¿Los datos de las evaluaciones de las intervenciones se utilizan siempre para mejorar intervenciones en curso o futuras?</t>
  </si>
  <si>
    <t>¿Las evaluaciones de educación en sexualidad se socializan siempre con otras partes interesadas?</t>
  </si>
  <si>
    <t>¿Los y las jóvenes participan siempre activamente en el monitoreo y la evaluación de la educación en sexualidad?</t>
  </si>
  <si>
    <t>INDICADORES</t>
  </si>
  <si>
    <t>¿La medición de los siguientes resultados forma parte del monitoreo y la evaluación del programa de educación en sexualidad?</t>
  </si>
  <si>
    <t>En los casos en los que sea relevante, especifique la modalidad de recolección del indicador</t>
  </si>
  <si>
    <t>Conocimientos sobre las áreas de contenidos de EIS</t>
  </si>
  <si>
    <t>Confianza en sí mismo y autoestima</t>
  </si>
  <si>
    <t>¿Los educadores de pares que facilitan las intervenciones de educación en sexualidad reciben capacitación en profundidad antes de comenzar a ejercer su función?</t>
  </si>
  <si>
    <t>¿Hay oportunidades de actualización para los educadores de pares?</t>
  </si>
  <si>
    <t>Habilidades de comunicación y expresión</t>
  </si>
  <si>
    <t>Capacidad para tomar decisiones bien fundadas</t>
  </si>
  <si>
    <t>Actitudes acerca de la sexualidad y los derechos sexuales</t>
  </si>
  <si>
    <t>¿La capacitación incluye técnicas para el desarrollo eficaz de actividades participativas y centradas en los y las estudiantes?</t>
  </si>
  <si>
    <t>¿La capacitación incluye técnicas para manejar la dinámica de grupos? (Por ejemplo, garantizar el máximo de participación, lidiar con participantes cuestionadores)</t>
  </si>
  <si>
    <t>¿La capacitación incluye técnicas para reconocer y enfrentar la intimidación o la violencia basada en el género en un ámbito de aprendizaje?</t>
  </si>
  <si>
    <t>¿Los docentes y los educadores adultos y de pares tienen acceso a supervisión de apoyo para facilitar la educación en sexualidad?</t>
  </si>
  <si>
    <t>¿Los docentes y educadores adultos y de pares tienen acceso a expertos a los que pueden contactar si tienen preguntas sobre los contenidos o la forma de brindar educación en sexualidad?</t>
  </si>
  <si>
    <t>Monitoreo y Evaluación del Programa de Educación Integral en Sexualidad (EIS)</t>
  </si>
  <si>
    <t>¿Qué cobertura tiene el programa de EIS, y cómo se monitorea y evalúa?</t>
  </si>
  <si>
    <t>¿Cómo describiría el monitoreo y la evaluación del programa de EIS?</t>
  </si>
  <si>
    <t>Planificación</t>
  </si>
  <si>
    <t>COBERTURA</t>
  </si>
  <si>
    <t>En el último año calendario, cuál fue el número habitual de horas de educación que recibió un/a participante en…</t>
  </si>
  <si>
    <t>Indicadores</t>
  </si>
  <si>
    <t>Capacitación de educadores de pares: capacitación inicial y capacitación continua de apoyo para jóvenes para desempeñarse como educadores de pares/ promotores juveniles de salud/facilitadores de sesiones de educación en sexualidad</t>
  </si>
  <si>
    <t>¿Existen instrucciones paso por paso para los educadores de cada sesión?</t>
  </si>
  <si>
    <t>¿Las instrucciones incluyen una lista de materiales necesarios para llevar a cabo cada sesión?</t>
  </si>
  <si>
    <t>¿Todos los materiales fueron puestos a prueba antes de utilizarlos en intervenciones?</t>
  </si>
  <si>
    <t>Involucramiento de los padres: realizar sesiones de educación en sexualidad con los padres/tutores de los y las jóvenes</t>
  </si>
  <si>
    <t>pueden adaptarse a distintos estilos de aprendizaje (combinación de escritura, lectura, métodos visuales y métodos activos de aprendizaje, distintos ritmos de aprendizaje, ejercicios independientes/grupales, etc.)</t>
  </si>
  <si>
    <t>las metodologías se basan en la igualdad, el respeto y los derechos (véase USC, p. 4 del segundo volumen para una definición) y las personas a cargo fueron capacitadas en dinámica de grupos</t>
  </si>
  <si>
    <t>incluyen metodologías que estimulan el pensamiento crítico  (véase USC, p. 7 del segundo volumen para una definición)</t>
  </si>
  <si>
    <t>incluyen actividades orientadas a la comunidad, por ejemplo, proyectos, competencias, advocacy (véase USC, pp. 8 y 9 del segundo volumen para definiciones de distintos tipos de actividades)</t>
  </si>
  <si>
    <t>incluyen actividades estimulantes</t>
  </si>
  <si>
    <t xml:space="preserve">incluyen actividades que requieren de la creatividad de las y los participantes </t>
  </si>
  <si>
    <t>incluyen discusiones en grupos</t>
  </si>
  <si>
    <t>CAPACITACIÓN DE EDUCADORES</t>
  </si>
  <si>
    <t>¿Los docentes y educadores adultos que facilitan las intervenciones de educación en sexualidad reciben capacitación en profundidad antes de comenzar a ejercer su función?</t>
  </si>
  <si>
    <t>¿Existen oportunidades de actualización para docentes y educadores adultos?</t>
  </si>
  <si>
    <t xml:space="preserve">En el último año calendario completo, ¿en qué ámbitos se realizaron las intervenciones del programa de EIS? 
</t>
  </si>
  <si>
    <t>… el/los siguientes ámbito/s: 
(complete todas las celdas para las intervenciones desarrolladas)</t>
  </si>
  <si>
    <t>Peer Educator Training</t>
  </si>
  <si>
    <t>La escuela, como parte del currículo escolar obligatorio</t>
  </si>
  <si>
    <t>La escuela, pero no como parte del currículo escolar obligatorio (p.e. clubes de salud escolares)</t>
  </si>
  <si>
    <t>¿La capacitación de docentes, educadores adultos y educadores de pares incluye estrategias para superar la incomodidad durante la coordinación de intervenciones de educación en sexualidad?</t>
  </si>
  <si>
    <t>¿La capacitación incluye estrategias para superar la posible oposición de padres, miembros de la comunidad o estudiantes?</t>
  </si>
  <si>
    <t>La pestaña de Contenidos muestra qué temas están incluidos en el programa de EIS de la ONG en general. Sin embargo, habitualmente los participantes en distintos tipos de intervenciones reciben distintos contenidos.  
Para el último año, indique  si un o una participante típica de cada intervención del programa de EIS trabajó con los contenidos de cada área.</t>
  </si>
  <si>
    <t>… un/a participante tipico/a trabajó con los contenidos de las siguientes áreas:
(complete todas las celdas para las intervenciones desarrolladas)</t>
  </si>
  <si>
    <t>Los derechos sexuales son derechos humanos</t>
  </si>
  <si>
    <t>Sexualidad</t>
  </si>
  <si>
    <t>Relaciones inter-personales</t>
  </si>
  <si>
    <t>Comunicación y toma de decisiones</t>
  </si>
  <si>
    <t>Cuerpo, pubertad y reproducción</t>
  </si>
  <si>
    <t>SSR, incluyendo el VIH</t>
  </si>
  <si>
    <t>Advocacy para derechos de salud sexual y educativa</t>
  </si>
  <si>
    <t>En la capacitación de educadores de pares…</t>
  </si>
  <si>
    <t>En la capacitación de educadores adultos…</t>
  </si>
  <si>
    <t>En el involucramiento de los padres…</t>
  </si>
  <si>
    <t>En los cursos o series...</t>
  </si>
  <si>
    <t>En las sesiones únicas…</t>
  </si>
  <si>
    <t>ORIENTACIÓN Y MATERIALES</t>
  </si>
  <si>
    <t xml:space="preserve">¿Cada sesión de educación en sexualidad tiene un objetivo de aprendizaje claro y explícito? </t>
  </si>
  <si>
    <t>La transmisión del VIH está ligada a comportamientos "inmorales". Por lo tanto, cualquiera que vive con el VIH es inmoral o participó en comportamientos inmorales</t>
  </si>
  <si>
    <t>Componente</t>
  </si>
  <si>
    <t>Puntaje</t>
  </si>
  <si>
    <t>Contribución de los materiales de EIS al pensamiento crítico</t>
  </si>
  <si>
    <t>Construcción de mensaje</t>
  </si>
  <si>
    <t>*Para más información sobre los resultados y las gráficas presentadas en esta pestaña, por favor ver la pestaña de "Anexo"</t>
  </si>
  <si>
    <t>¿Los materiales son representativos de la diversidad de la población joven del país?</t>
  </si>
  <si>
    <t>MÉTODOS</t>
  </si>
  <si>
    <t>Las actividades sobre sexualidad de la organización…</t>
  </si>
  <si>
    <t>utilizan enfoques de enseñanza-aprendizaje centrados en los y las participantes (véase USC, p. 4 del segundo volumen)</t>
  </si>
  <si>
    <t>pueden adaptarse a distintas poblaciones juveniles del país (p.e. condición socioeconómica baja/alta, urbana/rural, más joven/mayor)</t>
  </si>
  <si>
    <t>Capacitación de educadores de pares: capacitación inicial o capacitación continua de apoyo para jóvenes para desempeñarse como educadores de pares/ promotores juveniles de salud/facilitadores de sesiones de educación sexual</t>
  </si>
  <si>
    <t>Métodos</t>
  </si>
  <si>
    <t>Capacitación de educadores adultos: capacitación inicial o capacitación continua de apoyo para docentes adultos, educadores o facilitadores para desarrollar sesiones de educación en sexualidad para jóvenes</t>
  </si>
  <si>
    <t>Capacitación de educadores</t>
  </si>
  <si>
    <t>Involucramiento de los padres: desarrollar sesiones de educación en sexualidad con padres/tutores de jóvenes</t>
  </si>
  <si>
    <t xml:space="preserve">Cursos o series: estimular la participación de los y las jóvenes (que no están capacitándose para convertirse en educadores de pares) en un conjunto completo de múltiples sesiones de educación en sexualidad que cubren áreas estándares de contenidos </t>
  </si>
  <si>
    <t>Sesiones únicas: estimular la participación de los y las jóvenes en sesiones de educación en sexualidad sin garantizar la cobertura del conjunto completo de áreas estándares de contenidos con cada participante</t>
  </si>
  <si>
    <t>Content</t>
  </si>
  <si>
    <t>ÁMBITOS DE INTERVENCIÓN</t>
  </si>
  <si>
    <t>Tener un aborto generalmente produce resultados negativos para la salud</t>
  </si>
  <si>
    <t xml:space="preserve">Género
Derechos sexuales y ciudadanía
</t>
    <phoneticPr fontId="39" type="noConversion"/>
  </si>
  <si>
    <t>Ninguna persona debería ser discriminada por su género, expresión sexual u orientación sexual</t>
  </si>
  <si>
    <t>Género</t>
    <phoneticPr fontId="39" type="noConversion"/>
  </si>
  <si>
    <t>Cuando las niñas se visten de cierta manera, alientan a los hombres a acosarlas o abusarlas</t>
  </si>
  <si>
    <t>Espacios comunitarios (p.e. la ONG, otras ONGs o instituciones religiosas)</t>
  </si>
  <si>
    <t>Adult Educator Training</t>
  </si>
  <si>
    <t>La capacitación de educadores de pares se realizó en...</t>
  </si>
  <si>
    <t>Engaging Parent</t>
  </si>
  <si>
    <t>La capacitación de educadores adultos se realizó en…</t>
  </si>
  <si>
    <t>Courses or Series</t>
  </si>
  <si>
    <t>El involucramiento de los padres se realizó en…</t>
  </si>
  <si>
    <t>Single Sessions</t>
  </si>
  <si>
    <t>Los cursos o series se realizaron en...</t>
  </si>
  <si>
    <t>Las sesiones únicas se realizaron en...</t>
  </si>
  <si>
    <t>CONTENIDOS DE LA INTERVENCIÓN</t>
  </si>
  <si>
    <t>Las relaciones son una elección. Nadie debería ser obligado/a a participar en una relación en contra de su voluntad</t>
  </si>
  <si>
    <t>Todos deberían poder disfrutar de su sexualidad, incluyendo la juventud</t>
  </si>
  <si>
    <t>Es mejor que la juventud no tenga sexo debido a los riesgos de ITS/VIH y de embarazos no deseados</t>
  </si>
  <si>
    <t>Derechos sexuales y ciudadanía</t>
    <phoneticPr fontId="39" type="noConversion"/>
  </si>
  <si>
    <t>Tener un aborto casi siempre genera sentimientos de culpa y vergüenza</t>
  </si>
  <si>
    <t>Las personas jóvenes que tienen múltiples parejas sexuales son promiscuas</t>
  </si>
  <si>
    <t>SSR y HIV
Placer</t>
    <phoneticPr fontId="39" type="noConversion"/>
  </si>
  <si>
    <t>La abstinencia es la mejor opción para la juventud</t>
  </si>
  <si>
    <t>Dentro de una relación sexual, cada persona tiene el derecho de protegerse y la responsabilidad de proteger a su pareja del contagio de ITS y del VIH y de los embarazos no deseados</t>
  </si>
  <si>
    <t>Género
Diversidad</t>
    <phoneticPr fontId="39" type="noConversion"/>
  </si>
  <si>
    <t>Las personas LGBTI son pecadoras, inmorales o antinaturales, o necesitan tratamiento</t>
  </si>
  <si>
    <t>SSR y VIH
Derechos sexuales y ciudadanía</t>
    <phoneticPr fontId="39" type="noConversion"/>
  </si>
  <si>
    <t>Todas las personas jóvenes tienen el derecho a acceder a una gama de métodos anticonceptivos eficaces, y deben poder elegir el mejor para ellas</t>
  </si>
  <si>
    <t>Los y las jóvenes tienen derecho a acceder a servicios y educación adaptados a sus distintas realidades</t>
  </si>
  <si>
    <t>SSR y VIH
Género</t>
  </si>
  <si>
    <t>Reflexiones sobre el impacto de la desigualdad de género sobre la transmisión de las ITS y del VIH y sobre el embarazo no deseado</t>
  </si>
  <si>
    <t>SSR y VIH
Relaciones
Derechos sexuales y ciudadanía</t>
  </si>
  <si>
    <t>Intervenciones en educación en sexualidad</t>
  </si>
  <si>
    <t>¿Cuáles son las características de las intervenciones en educación en sexualidad del programa de EIS con las distintas poblaciones meta?</t>
  </si>
  <si>
    <t>¿Cómo describiría las intervenciones del programa de EIS?</t>
  </si>
  <si>
    <t>Evidencia</t>
  </si>
  <si>
    <t>Contenidos de las intervenciones</t>
  </si>
  <si>
    <t>TIPOS DE INTERVENCIÓN</t>
  </si>
  <si>
    <t xml:space="preserve">¿El programa de educación en sexualidad de la ONG incluye los siguientes tipos de intervención? </t>
  </si>
  <si>
    <t>Guías y materiales</t>
  </si>
  <si>
    <t>De qué manera la participación juvenil puede mejorar políticas y programas relacionados con la salud y los derechos sexuales y reproductivos de la juventud</t>
  </si>
  <si>
    <t>Distintas estrategias para oponerse a la discriminación y la injusticia en la vida privada, la comunidad y los niveles nacional o global</t>
  </si>
  <si>
    <t>Ejemplos de las funciones que todos podemos cumplir para ayudar a la gente que vive con el VIH y acabar con el estigma y la discriminación</t>
  </si>
  <si>
    <t>Reflexiones acerca de los propios sesgos y prejuicios, y de las motivaciones para cambiar</t>
  </si>
  <si>
    <t>Reflexiones sobre las experiencias y sentimientos que surgen cuando tratamos de promover la salud sexual, los derechos humanos o la igualdad de género</t>
  </si>
  <si>
    <t>Cómo investigar una inquietud vinculada con la salud sexual, los derechos humanos o la igualdad de género</t>
  </si>
  <si>
    <t>Cómo elaborar y ejecutar un plan de acción para desarrollar una actividad que contribuya a lograr un mundo más justo</t>
  </si>
  <si>
    <t>CONSTRUCCIÓN DE MENSAJES</t>
  </si>
  <si>
    <r>
      <t>¿Los contenidos de los materiales de EIS podrían llevar a las siguientes conclusiones</t>
    </r>
    <r>
      <rPr>
        <b/>
        <i/>
        <sz val="14"/>
        <color theme="1"/>
        <rFont val="Calibri"/>
        <family val="2"/>
        <scheme val="minor"/>
      </rPr>
      <t>?</t>
    </r>
  </si>
  <si>
    <t>Derechos sexuales y ciudadanía
Relaciones</t>
    <phoneticPr fontId="39" type="noConversion"/>
  </si>
  <si>
    <t>Quedar embarazada sin casarse solo tiene consecuencias negativas para las jóvenes</t>
    <phoneticPr fontId="39" type="noConversion"/>
  </si>
  <si>
    <t>SSR y VIH</t>
    <phoneticPr fontId="39" type="noConversion"/>
  </si>
  <si>
    <t>Reflexiones sobre cómo superar barreras en el acceso a condones o a servicios de salud sexual y reproductiva</t>
  </si>
  <si>
    <t>CUERPO, PUBERTAD Y REPRODUCCIÓN</t>
  </si>
  <si>
    <t>El ciclo de vida, incluyendo cambios físicos y sociales en la pubertad, la edad reproductiva, la menopausia, etc.</t>
  </si>
  <si>
    <t>Las jóvenes tienen que aprender a decir que no porque los muchachos siempre quieren tener sexo</t>
  </si>
  <si>
    <t>El VIH y el SIDA son una sentencia de muerte</t>
  </si>
  <si>
    <t>Género
SSR y VIH</t>
    <phoneticPr fontId="39" type="noConversion"/>
  </si>
  <si>
    <t>La desigualdad de género aumenta el riesgo de las mujeres y niñas de adquirir el VIH o una ITS, y de tener un embarazo no deseado</t>
  </si>
  <si>
    <t>Derechos sexuales y ciudadanía
Placer</t>
    <phoneticPr fontId="39" type="noConversion"/>
  </si>
  <si>
    <t>Tener sexo sin casarse produce sentimientos de culpa y vergüenza</t>
  </si>
  <si>
    <t>Relaciones
Derechos sexuales y ciudadanía</t>
    <phoneticPr fontId="39" type="noConversion"/>
  </si>
  <si>
    <t>Ejemplos de lugares donde los y las jóvenes pueden tener acceso a distintos métodos anticonceptivos</t>
  </si>
  <si>
    <t>Opciones con las que se cuenta si se confronta un embarazo no deseado, incluyendo distintos tipos de abortos seguros</t>
  </si>
  <si>
    <t>Razones por las cuales una mujer puede decidir interrumpir un embarazo</t>
  </si>
  <si>
    <t>SSR y VIH
Derechos sexuales y ciudadanía</t>
  </si>
  <si>
    <t>Entender las leyes nacionales que regulan el acceso al aborto</t>
  </si>
  <si>
    <t>Infecciones de transmisión sexual: distintos tipos, transmisión (incluida la de madre a hijo), síntomas, protección, tratamiento</t>
  </si>
  <si>
    <t>Cómo se transmite el VIH (incluyendo la transmisión de madre a hijo)</t>
  </si>
  <si>
    <t>A qué se refiere "asesoramiento y pruebas voluntarias del VIH", y cómo acceder a esos servicios</t>
  </si>
  <si>
    <t>A qué se refiere "terapia antirretroviral"</t>
  </si>
  <si>
    <t>Vivir con el VIH, incluyendo cuidado y apoyo para jóvenes que viven con el VIH</t>
  </si>
  <si>
    <t>Cómo los condones brindan doble protección: contra el embarazo y contra el VIH y SIDA</t>
  </si>
  <si>
    <t>Infecciones del tracto reproductivo (ITRs) que no son de transmisión sexual</t>
  </si>
  <si>
    <t>Diversidad
Derechos sexuales y ciudadanía</t>
  </si>
  <si>
    <t>Ejemplos de desafíos que pueden enfrentar los y las jóvenes en sus relaciones íntimas y cómo lidiar con ellos, incluyendo la violencia y la necesidad de poner fin a una relación</t>
  </si>
  <si>
    <t>Entender los distintos tipos de violencia (física, emocional, mental, etc.)</t>
  </si>
  <si>
    <t>La intimidación y el acoso sexual son formas de violencia</t>
  </si>
  <si>
    <t>Reflexiones acerca de los sentimientos y las actitudes relacionados con la divulgación de la condición de VIH o de ITS</t>
  </si>
  <si>
    <t>Reflexiones sobre los sentimientos acerca del uso de anticonceptivos y condones, incluyendo sus efectos sobre las relaciones sexuales (negativos y positivos)</t>
  </si>
  <si>
    <t>Reflexiones sobre los sentimientos, valores y actitudes en relación con el aborto</t>
  </si>
  <si>
    <t>Cómo usar los condones (masculinos y femeninos)</t>
  </si>
  <si>
    <t>ADVOCACY PARA SDSR</t>
  </si>
  <si>
    <t>Reflexiones sobre la manera en la que la discrepancia en la edad de los participantes en un vínculo (p.e. hombres mayores que salen con jovencitas) contribuye a la dinámica desigual de poder</t>
  </si>
  <si>
    <t>Destrezas para resolver conflictos surgidos dentro de relaciones individuales en contextos comunitarios (p.e. la escuela)</t>
  </si>
  <si>
    <t>SSR y VIH
Relaciones</t>
  </si>
  <si>
    <t>Razones por las cuales es importante desarrollar habilidades comunicativas eficaces para hablar sobre sexualidad, derechos, relaciones</t>
  </si>
  <si>
    <t xml:space="preserve">Reflexiones acerca del nivel de madurez y la comodidad (propios y de los demás) para hablar con la pareja sobre experiencias íntimas </t>
  </si>
  <si>
    <t>Habilidades básicas para la comunicación eficaz</t>
  </si>
  <si>
    <t xml:space="preserve">Destrezas para poder comunicar con seguridad los propios deseos y límites en las relaciones, incluyendo los vinculados con la actividad sexual  </t>
  </si>
  <si>
    <t>Relaciones
SSR y VIH</t>
  </si>
  <si>
    <t>Habilidades para comunicar el uso de condones y de anticonceptivos</t>
  </si>
  <si>
    <t>Pasos básicos para la toma de decisiones</t>
  </si>
  <si>
    <t>El placer sexual se experimenta de distintas maneras según la persona, y abarca más que la estimulación física o el orgasmo</t>
  </si>
  <si>
    <t>Partes del cuerpo y procesos fisiológicos que intervienen en el placer sexual</t>
  </si>
  <si>
    <t>Placer
SSR y VIH</t>
  </si>
  <si>
    <t>El sexo más seguro puede aumentar el placer porque disminuye la ansiedad acerca del embarazo no deseado, las ITS y la transmisión del VIH</t>
  </si>
  <si>
    <t>Los sistemas reproductivos femenino y masculino, y cómo ocurre la reproducción humana; diversidad de los órganos sexuales</t>
  </si>
  <si>
    <t>Qué sucede durante el embarazo (cambios en la mujer y desarrollo embrionario)</t>
  </si>
  <si>
    <t>Reflexiones sobre la importancia de respetar el propio cuerpo y el de los demás</t>
  </si>
  <si>
    <t>Reflexiones acerca de la imagen corporal y su impacto en la autoestima</t>
  </si>
  <si>
    <t>Estrategias para desarrollar la autoestima</t>
  </si>
  <si>
    <t>SSR INCLUYENDO VIH</t>
  </si>
  <si>
    <t>Distintos métodos anticonceptivos (incluyendo barreras, hormonales, basados en el comportamiento, permanentes, anticoncepción de emergencia y condones)</t>
  </si>
  <si>
    <t>Habilidades comunicativas para hablar abiertamente sobre la sexualidad y el placer</t>
  </si>
  <si>
    <t>Cómo realizar una evaluación crítica de los mensajes de los medios masivos acerca de la sexualidad</t>
  </si>
  <si>
    <t>RELACIONES INTER-PERSONALES</t>
  </si>
  <si>
    <t>Distintos tipos de relaciones (p.e. familiares, amistosas, sexuales, de pareja, etc.)</t>
  </si>
  <si>
    <t>Relaciones
Diversidad</t>
  </si>
  <si>
    <t>Ejemplos de distintos tipos de relaciones y estructuras familiares</t>
  </si>
  <si>
    <t>Las relaciones sanas se construyen sobre el respeto, la igualdad, la comunicación honesta y el consentimiento mutuo</t>
  </si>
  <si>
    <t>De qué manera la dinámica desigual de poder entre las personas genera relaciones poco saludables</t>
  </si>
  <si>
    <t>Relaciones
Derechos sexuales y ciudadanía</t>
  </si>
  <si>
    <t>De qué manera los factores sociales o culturales apoyan o violan el derecho de toda persona joven a establecer relaciones</t>
  </si>
  <si>
    <t>Relaciones
Violencia</t>
  </si>
  <si>
    <t>Messaging</t>
  </si>
  <si>
    <t>Género
SSR y VIH</t>
  </si>
  <si>
    <t>De qué manera las normas de género pueden afectar negativamente la salud sexual y reproductiva de hombres y mujeres</t>
  </si>
  <si>
    <t>Género
Violencia</t>
  </si>
  <si>
    <t>Definir la violencia basada en el género como cualquier forma de violencia contra las mujeres, las niñas o los individuos que no se adaptan a las normas dominantes de género</t>
  </si>
  <si>
    <t>Dónde y cómo los y las jóvenes pueden encontrar apoyo y buscar ayuda si son víctimas de la violencia basada en el género</t>
  </si>
  <si>
    <t>Reflexiones acerca de la naturaleza de las propias relaciones y de la clase de relaciones que se desean tener</t>
  </si>
  <si>
    <t>Reflexiones sobre las características habituales de las relaciones saludables y no saludables</t>
  </si>
  <si>
    <t>Identificar cuáles son, en su opinión, sus propias fuentes de poder y de indefensión, y reflexionar acerca de cómo incorporan esas percepciones a sus relaciones interpersonales</t>
  </si>
  <si>
    <t>Habilidades para tomar decisiones por sí mismos/mismas ante la presión de los pares</t>
  </si>
  <si>
    <t xml:space="preserve">Destrezas para comunicarse eficazmente cuando se mantienen conversaciones con la pareja acerca del sexo y de la salud sexual </t>
  </si>
  <si>
    <t>COMUNICACIÓN Y TOMA DE DECISIONES</t>
  </si>
  <si>
    <t>Destrezas para analizar el propio contexto social</t>
  </si>
  <si>
    <t>SEXUALIDAD</t>
  </si>
  <si>
    <t>Derechos sexuales y ciudadanía
Placer</t>
  </si>
  <si>
    <t>La sexualidad es una característica humana esencial para todas las personas a lo largo de toda su vida</t>
  </si>
  <si>
    <t>Todos los y las jóvenes tienen derechos sexuales, sean o no sexualmente activos/as</t>
  </si>
  <si>
    <t>Conexiones entre las normas sexuales y los estereotipos de género, y cómo dichas normas a menudo establecen  un "doble estándar" para niños y niñas</t>
  </si>
  <si>
    <t>Derechos sexuales y ciudadanía
Violencia</t>
  </si>
  <si>
    <t>Comprender el consentimiento y el abuso en términos de actividad sexual</t>
  </si>
  <si>
    <t>Todas las formas de actividad sexual no consensuada son formas de violencia</t>
  </si>
  <si>
    <t>Las personas jóvenes que viven con VIH pueden tener vidas plenas, felices y saludables</t>
  </si>
  <si>
    <t>Placer
Diversidad</t>
  </si>
  <si>
    <t>Reconocer el grado de diversidad que hay en nuestras vidas (p.e. religión, cultura, etnia, condición socioeconómica, capacidad/discapacidad, condición de VIH y orientación sexual)</t>
  </si>
  <si>
    <t>Derechos sexuales y ciudadanía
Violencia
Diversidad</t>
  </si>
  <si>
    <t>La discriminación es cualquier trato injusto o desigual basado en la etnia, la apariencia, el comportamiento, el género o la identidad sexual de una persona, o en cualquier otra característica personal, incluyendo su condición de VIH</t>
  </si>
  <si>
    <t>Relaciones</t>
  </si>
  <si>
    <t xml:space="preserve">Se reconoce que la masturbación es una manera de experimentar la sexualidad por parte de las personas jóvenes que es segura, placentera y ampliamente practicada </t>
  </si>
  <si>
    <t>Placer
Relaciones</t>
  </si>
  <si>
    <t>Explorar los conceptos de respeto, reciprocidad y placer en cuanto a su aplicación a las relaciones sexuales. El verdadero placer es mutuo</t>
  </si>
  <si>
    <t>Reflexionar acerca de las distintas maneras de promover y proteger los abordajes positivos de la sexualidad</t>
  </si>
  <si>
    <t>Reflexiones acerca de los sentimientos, motivaciones y experiencias personales relacionados con la toma de decisiones sobre temas sexuales</t>
  </si>
  <si>
    <t>Reflexiones sobre la propia comprensión del placer en términos amplios</t>
  </si>
  <si>
    <t>GÉNERO</t>
  </si>
  <si>
    <t>Diferencia entre sexo y género, incluyendo la exploración de distintas expresiones de masculinidad y feminidad</t>
  </si>
  <si>
    <t>Afectivo</t>
  </si>
  <si>
    <t>Cómo se aprenden las normas de género, y su fundamentación en factores coyunturales, sociales, culturales y políticos que pueden cambiar con el tiempo</t>
  </si>
  <si>
    <t>Basado en destrezas</t>
  </si>
  <si>
    <t>Género
Diversidad</t>
  </si>
  <si>
    <t>Definiciones de diversidad sexual, orientación sexual (GLBTQ) e identidad de género. Una explicación de la diferencia entre identidad de género y orientación sexual</t>
  </si>
  <si>
    <t>Critical thinking</t>
  </si>
  <si>
    <t>Género
Derechos sexuales y ciudadanía
Violencia</t>
  </si>
  <si>
    <t>Consecuencias negativas de la desigualdad de género sobre la salud sexual y reproductiva, las oportunidades de acceso a la educación, la participación cívica, las oportunidades de empleo, por ejemplo, violencia basada en el género, matrimonio infantil y mutilación genital femenina</t>
  </si>
  <si>
    <t>Los prestadores de servicios recomiendan a los jóvenes que asistan a programas de educación en sexualidad</t>
  </si>
  <si>
    <t>Contenidos de los Materiales de Educación Integral en Sexualidad (EIS)</t>
  </si>
  <si>
    <t>¿Qué elementos de la EIS están incluidos en los materiales de educación integral en sexualidad?</t>
  </si>
  <si>
    <t>Unidad de Un solo currículo</t>
  </si>
  <si>
    <t>G</t>
  </si>
  <si>
    <t>SRH</t>
  </si>
  <si>
    <t>SRSC</t>
  </si>
  <si>
    <t>P</t>
  </si>
  <si>
    <t>V</t>
  </si>
  <si>
    <t>D</t>
  </si>
  <si>
    <t>R</t>
  </si>
  <si>
    <t xml:space="preserve">Componente del Marco para EIS de IPPF </t>
  </si>
  <si>
    <t>De qué manera los hombres jóvenes pueden jugar un papel importante en el apoyo a la salud y los derechos sexuales y reproductivos de las mujeres</t>
  </si>
  <si>
    <t>Los hombres jóvenes tienen necesidades específicas de salud sexual y reproductiva</t>
  </si>
  <si>
    <t>Reflexiones acerca de las normas y estereotipos de género en el propio contexto</t>
  </si>
  <si>
    <t>Reflexiones acerca de las actitudes y creencias personales sobre la violencia hacia la pareja íntima y sobre la coerción sexual</t>
  </si>
  <si>
    <t>Reflexiones acerca de las actitudes y creencias personales sobre la orientación sexual</t>
  </si>
  <si>
    <t>Reflexiones sobre la manera en la que las normas de género afectan el autoestima y la seguridad en sí mismo</t>
  </si>
  <si>
    <t>Comprender los diez derechos incluidos en la declaración de derechos sexuales de IPPF (derecho a la igualdad, derecho a la participación, derecho a la vida y a no sufrir daños, derecho a la privacidad, derecho a la autonomía personal y al reconocimiento como personas ante la ley, derecho a pensar y a expresarse libremente, derecho a la salud, derecho a saber y aprender, derecho a elegir casarse y tener hijos, derecho a que se garanticen sus derechos)</t>
  </si>
  <si>
    <t>SSR y VIH</t>
  </si>
  <si>
    <t>Los derechos sexuales se aplican a la juventud</t>
  </si>
  <si>
    <t>Ejemplos de leyes nacionales y políticas locales que afectan la vida sexual y reproductiva de la juventud: aborto, transmisión del VIH, edad de consentimiento, edad para contraer matrimonio, orientación sexual, etc.</t>
  </si>
  <si>
    <t>Placer</t>
  </si>
  <si>
    <t>Ejemplos de personas o instituciones que pueden contactarse si los derechos sexuales de alguien fueron violados</t>
  </si>
  <si>
    <t>Violencia</t>
  </si>
  <si>
    <t>Diversidad</t>
  </si>
  <si>
    <t>% de mujeres de 15 a 49 años de edad que está de acuerdo con al menos una razón por la cual se justifica que el marido golpee o maltrate a su mujer</t>
  </si>
  <si>
    <t>En el último año, ¿la ONG utilizó un único documento curricular, o manual de consulta, para implementar sus programas de EIS?</t>
  </si>
  <si>
    <t>Si la respuesta es afirmativa, por favor indique:</t>
  </si>
  <si>
    <t>Titulo</t>
  </si>
  <si>
    <t>Autor</t>
  </si>
  <si>
    <t>Año de publicación</t>
  </si>
  <si>
    <t>La educación integral en sexualidad está incluida en el plan estratégico de la ONG</t>
  </si>
  <si>
    <t>Cómo reconocer las creencias culturales y religiosas que apoyan los derechos sexuales, y aquellas que los violan</t>
  </si>
  <si>
    <t>Derechos sexuales y ciudadanía
Diversidad</t>
  </si>
  <si>
    <t>Reflexión acerca de lo que significa respetar los derechos de las personas cuyas vidas y estilos de vida pueden ser distintos de los propios</t>
  </si>
  <si>
    <t>Exploración de sentimientos personales, actitudes y perspectivas sobre las violaciones de los derechos sexuales y sus consecuencias</t>
  </si>
  <si>
    <t>Cómo hablar sobre las propias ideas acerca de la igualdad, la discriminación y otros aspectos vinculados con los derechos humanos, y comunicarlas eficazmente</t>
  </si>
  <si>
    <t>Cognoscitivo</t>
  </si>
  <si>
    <t>Las intervenciones de educación en sexualidad incluyen reflexiones acerca del consentimiento informado y la confidencialidad de los servicios de SSR</t>
  </si>
  <si>
    <t>¿Los condones o métodos anticonceptivos se proporcionan en el lugar en el que se desarrollan las intervenciones de EIS?</t>
  </si>
  <si>
    <t>¿Se brindan otros servicios de SSR en el lugar en el que se desarrollan las intervenciones de EIS (p.e. asesoría, APV y otros)?</t>
  </si>
  <si>
    <t>Los participantes en las intervenciones de EIS reciben formularios de referencia para acceder a servicios en las instalaciones sanitarias de la ONG.</t>
  </si>
  <si>
    <t>Los prestadores de servicios de la ONG son capacitados y preparados para reforzar los contenidos de educación en sexualidad en el marco de la prestación de servicios (es decir, para no contradecir los contenidos de los materiales de EIS), en línea con el Marco para la EIS de IPPF</t>
  </si>
  <si>
    <t>Instrucciones que se entregan por separado en cada sesión (es decir, instrucciones para actividades específicas que no están incluidas en el grupo principal de materiales de EIS)</t>
  </si>
  <si>
    <t>Recursos virtuales sobre educación en sexualidad</t>
    <phoneticPr fontId="0" type="noConversion"/>
  </si>
  <si>
    <t>Video/s</t>
  </si>
  <si>
    <t>Rotafolio/s impreso/s</t>
    <phoneticPr fontId="0" type="noConversion"/>
  </si>
  <si>
    <t>Otro (especifique)</t>
    <phoneticPr fontId="0" type="noConversion"/>
  </si>
  <si>
    <t>¿Cuáles son las principales características del programa de EIS?</t>
  </si>
  <si>
    <t>OBJETIVOS</t>
  </si>
  <si>
    <t>El programa de EIS tiene objetivos de aprendizaje claros:</t>
  </si>
  <si>
    <t>¿Cuáles de los siguientes temas u objetivos de aprendizaje están incluidos en los materiales de EIS?</t>
  </si>
  <si>
    <t>Cog</t>
  </si>
  <si>
    <t>Aff</t>
  </si>
  <si>
    <t>SB</t>
  </si>
  <si>
    <t>CT</t>
  </si>
  <si>
    <r>
      <t xml:space="preserve">Comentarios
</t>
    </r>
    <r>
      <rPr>
        <i/>
        <sz val="12"/>
        <color theme="1"/>
        <rFont val="Calibri"/>
        <family val="2"/>
        <scheme val="minor"/>
      </rPr>
      <t>Especifique según el/los recurso/s al/a los que se hace referencia en cada ítem; indique en qué medida el contenido es científicamente correcto, exhaustivo, apropiado para la edad; otros comentarios</t>
    </r>
  </si>
  <si>
    <t>LOS DERECHOS SEXUALES SON DERECHOS HUMANOS</t>
  </si>
  <si>
    <t>Derechos sexuales y ciudadanía</t>
  </si>
  <si>
    <t>Los derechos sexuales son derechos humanos que se vinculan con la sexualidad de las personas</t>
  </si>
  <si>
    <t>Género</t>
  </si>
  <si>
    <t>Expertos en SSR externos</t>
  </si>
  <si>
    <t>Padres</t>
  </si>
  <si>
    <t>Autoridades del sector educativo</t>
  </si>
  <si>
    <t>Líderes comunitarios</t>
  </si>
  <si>
    <t>Líderes religiosos</t>
  </si>
  <si>
    <t>Jóvenes</t>
  </si>
  <si>
    <t>¿Las personas que diseñaron el programa de EIS consultaron los indicadores nacionales enumerados a continuación para elaborar o modificar los materiales de EIS?</t>
  </si>
  <si>
    <t>Prevalencia del VIH en jóvenes (15-24 años)</t>
  </si>
  <si>
    <t>Tasa de natalidad en adolescentes (por 1.000 adolescentes de 15 a 19 años de edad)</t>
  </si>
  <si>
    <t>Edad mediana a la primera relación sexual en mujeres y varones de 20 a 24 años de edad</t>
  </si>
  <si>
    <t>% de mujeres de 15 a 19 años de edad que utiliza algún método anticonceptivo</t>
  </si>
  <si>
    <t xml:space="preserve">% de niñas y niños en edad escolar primaria que asiste a la escuela primaria </t>
  </si>
  <si>
    <t>% de niñas y niños en edad escolar secundaria que asiste a la escuela secundaria</t>
  </si>
  <si>
    <t>Identificación del programa de EIS y del proceso de evaluación; objetivos y elaboración de dicho programa, y vínculos con servicios</t>
  </si>
  <si>
    <t>Información básica sobre el programa de EIS y el proceso de evaluación</t>
  </si>
  <si>
    <t>Respuesta</t>
  </si>
  <si>
    <t>Comentarios</t>
  </si>
  <si>
    <t>Aspectos completos</t>
  </si>
  <si>
    <t>Aspectos intermedios</t>
  </si>
  <si>
    <t>Aspectos ausentes</t>
  </si>
  <si>
    <t>No hay datos</t>
  </si>
  <si>
    <t>No corresponde</t>
  </si>
  <si>
    <t>En blanco</t>
  </si>
  <si>
    <t>Total</t>
  </si>
  <si>
    <t>IDENTIFICACIÓN DEL PROGRAMA DE EIS</t>
  </si>
  <si>
    <t>País</t>
    <phoneticPr fontId="39" type="noConversion"/>
  </si>
  <si>
    <t>Objetivos</t>
  </si>
  <si>
    <t>La educación integral en sexualidad está incluida en el presupuesto programático anual de la ONG</t>
  </si>
  <si>
    <t>VINCULACIÓN CON SERVICIOS</t>
  </si>
  <si>
    <t>Las intervenciones de educación en sexualidad incluyen información sobre todos los servicios de SSR disponibles para la juventud (brindados directamente por la ONG que gestiona el programa de EIS o mediante referencias a otros centros de salud)</t>
  </si>
  <si>
    <t>Las intervenciones de educación en sexualidad incluyen información sobre cómo acceder a todos los servicios de SSR disponibles (incluyendo servicios cuya prestación es delicada, como aborto, anticonceptivos de emergencia, etc.)</t>
  </si>
  <si>
    <t xml:space="preserve">Por favor incluya todos los detalles del proceso de evaluación que considere relevantes, entre ellos, el lugar en el que se realizó, nombres y funciones de todos los miembros del equipo, etc. (Este ítem puede ser completado al final de la evaluación) </t>
  </si>
  <si>
    <t>En la lista que encontrará a continuación, marque todos los documentos que fueron evaluados como parte del diagnóstico A fondo. Escriba el nombre del material y el año de publicación en la columna "Comentarios"</t>
  </si>
  <si>
    <t>Único documento curricular (currículo principal o manual)</t>
    <phoneticPr fontId="0" type="noConversion"/>
  </si>
  <si>
    <t xml:space="preserve">Presentación/Presentaciones en PowerPoint </t>
    <phoneticPr fontId="0" type="noConversion"/>
  </si>
  <si>
    <t>Guía para la capacitación de educadores</t>
    <phoneticPr fontId="0" type="noConversion"/>
  </si>
  <si>
    <t>Material impreso</t>
    <phoneticPr fontId="0" type="noConversion"/>
  </si>
  <si>
    <t>Guía para educadores</t>
    <phoneticPr fontId="0" type="noConversion"/>
  </si>
  <si>
    <t>Cuaderno de actividades (conjunto de instrucciones para orientar las sesiones)</t>
    <phoneticPr fontId="0" type="noConversion"/>
  </si>
  <si>
    <t>Los menús desplegables casi siempre facilitan el llenado de la herramienta. No obstante, es posible que en algunos casos las y los usuarios necesiten más opciones para describir una realidad compleja. Por ejemplo, una respuesta puede corresponder a la escuela primaria pero no a la secundaria, o puede ser cierta para un distrito pero no para otro. En ese caso, elija la opción “sí, pero debe mejorarse" y describa las distintas realidades en un comentario.</t>
  </si>
  <si>
    <t>Objetivos cognoscitivos (aumento de los conocimientos y de la comprensión)</t>
  </si>
  <si>
    <t>Objetivos afectivos (cambios de actitud y de valores)</t>
  </si>
  <si>
    <t>Objetivos basados en destrezas (desarrollo de nuevas habilidades para enfrentar situaciones de la vida real)</t>
  </si>
  <si>
    <t>El programa de EIS tiene objetivos de desarrollo claros:</t>
  </si>
  <si>
    <t>Objetivos vinculados con la salud (mejorar la salud pública)</t>
  </si>
  <si>
    <t>Objetivos vinculados con el empoderamiento (aumentar la capacidad de entender, promover y disfrutar de los propios derechos)</t>
  </si>
  <si>
    <t>ELABORACIÓN DEL PROGRAMA DE EIS</t>
  </si>
  <si>
    <t>De las partes interesadas que se enumeran a continuación, ¿cuáles estuvieron involucradas en la elaboración del programa de EIS tal cual se implementa actualmente?</t>
  </si>
  <si>
    <t xml:space="preserve">Es importante que los usuarios de A fondo se familiaricen con el Marco para EIS de IPPF (IPPF, 2010) y Un solo currículo (Consejo de Población, 2009) para interpretar la herramienta y sus ítems de acuerdo con lo previsto. Pueden utilizarse las Guías como recursos de apoyo para llenar la herramienta. </t>
  </si>
  <si>
    <r>
      <t xml:space="preserve">Los usuarios también pueden consultar las </t>
    </r>
    <r>
      <rPr>
        <i/>
        <sz val="11"/>
        <color indexed="8"/>
        <rFont val="Calibri"/>
        <family val="2"/>
      </rPr>
      <t>Orientaciones técnicas internacionales sobre educación en sexualidad</t>
    </r>
    <r>
      <rPr>
        <sz val="11"/>
        <color rgb="FF000000"/>
        <rFont val="Calibri"/>
        <family val="2"/>
        <scheme val="minor"/>
      </rPr>
      <t xml:space="preserve"> </t>
    </r>
    <r>
      <rPr>
        <sz val="11"/>
        <color indexed="8"/>
        <rFont val="Calibri"/>
        <family val="2"/>
      </rPr>
      <t>(Tomos</t>
    </r>
    <r>
      <rPr>
        <sz val="11"/>
        <color rgb="FF000000"/>
        <rFont val="Calibri"/>
        <family val="2"/>
        <scheme val="minor"/>
      </rPr>
      <t xml:space="preserve"> I </t>
    </r>
    <r>
      <rPr>
        <sz val="11"/>
        <color indexed="8"/>
        <rFont val="Calibri"/>
        <family val="2"/>
      </rPr>
      <t>y</t>
    </r>
    <r>
      <rPr>
        <sz val="11"/>
        <color rgb="FF000000"/>
        <rFont val="Calibri"/>
        <family val="2"/>
        <scheme val="minor"/>
      </rPr>
      <t xml:space="preserve"> II, UNESCO, 2009)</t>
    </r>
    <r>
      <rPr>
        <sz val="11"/>
        <color indexed="8"/>
        <rFont val="Calibri"/>
        <family val="2"/>
      </rPr>
      <t xml:space="preserve"> como recurso adicional sobre estándares de educación en sexualidad.</t>
    </r>
  </si>
  <si>
    <r>
      <t xml:space="preserve">Haga click aquí para descargar el </t>
    </r>
    <r>
      <rPr>
        <i/>
        <u/>
        <sz val="11"/>
        <color indexed="12"/>
        <rFont val="Calibri"/>
        <family val="2"/>
      </rPr>
      <t>Marco para EIS de IPPF</t>
    </r>
  </si>
  <si>
    <t>Haga click aquí para descargar Un solo currículo</t>
  </si>
  <si>
    <t>Características Generales del Programa de Educación Integral en Sexualidad (EIS)</t>
  </si>
  <si>
    <r>
      <t xml:space="preserve">La pestaña </t>
    </r>
    <r>
      <rPr>
        <i/>
        <sz val="11"/>
        <color indexed="8"/>
        <rFont val="Calibri"/>
        <family val="2"/>
      </rPr>
      <t>Contenidos</t>
    </r>
    <r>
      <rPr>
        <sz val="11"/>
        <color theme="1"/>
        <rFont val="Calibri"/>
        <family val="2"/>
        <scheme val="minor"/>
      </rPr>
      <t xml:space="preserve"> está organizada según las unidades de </t>
    </r>
    <r>
      <rPr>
        <i/>
        <sz val="11"/>
        <color indexed="8"/>
        <rFont val="Calibri"/>
        <family val="2"/>
      </rPr>
      <t>Un solo currículo</t>
    </r>
    <r>
      <rPr>
        <sz val="11"/>
        <color theme="1"/>
        <rFont val="Calibri"/>
        <family val="2"/>
        <scheme val="minor"/>
      </rPr>
      <t xml:space="preserve">. Si la evaluación identifica aspectos que deben mejorarse en relación con áreas específicas de los contenidos, se puede utilizar </t>
    </r>
    <r>
      <rPr>
        <i/>
        <sz val="11"/>
        <color indexed="8"/>
        <rFont val="Calibri"/>
        <family val="2"/>
      </rPr>
      <t xml:space="preserve">Un solo currículo </t>
    </r>
    <r>
      <rPr>
        <sz val="11"/>
        <color theme="1"/>
        <rFont val="Calibri"/>
        <family val="2"/>
        <scheme val="minor"/>
      </rPr>
      <t xml:space="preserve">para fortalecer los contenidos y las actividades (véase el enlace provisto a continuación). </t>
    </r>
  </si>
  <si>
    <t>SIDA</t>
  </si>
  <si>
    <t>EIS</t>
  </si>
  <si>
    <t>Nombre de la organización</t>
    <phoneticPr fontId="39" type="noConversion"/>
  </si>
  <si>
    <t>Elaboración del programa de EIS</t>
  </si>
  <si>
    <t>Nombre del programa de EIS evaluado (si está disponible)</t>
  </si>
  <si>
    <t>Vinculación con los servicios</t>
  </si>
  <si>
    <t>A fondo fue completada entre:                                                      (fecha de inicio)</t>
  </si>
  <si>
    <t>Puntaje global</t>
  </si>
  <si>
    <t xml:space="preserve">                                                                                                 y (fecha de finalización)</t>
  </si>
  <si>
    <t>Director del equipo responsable de la recolección de datos y el llenado de A fondo en este país</t>
  </si>
  <si>
    <t>Información de contacto</t>
    <phoneticPr fontId="39" type="noConversion"/>
  </si>
  <si>
    <t>Nombre de la persona de contacto (si es diferente de la que aparece arriba)</t>
    <phoneticPr fontId="39" type="noConversion"/>
  </si>
  <si>
    <t>Teléfono</t>
    <phoneticPr fontId="39" type="noConversion"/>
  </si>
  <si>
    <t>Celular</t>
    <phoneticPr fontId="39" type="noConversion"/>
  </si>
  <si>
    <t>Correo electrónico</t>
    <phoneticPr fontId="39" type="noConversion"/>
  </si>
  <si>
    <t>ITR</t>
  </si>
  <si>
    <r>
      <t>Infección del tracto r</t>
    </r>
    <r>
      <rPr>
        <sz val="11"/>
        <color theme="1"/>
        <rFont val="Calibri"/>
        <family val="2"/>
        <scheme val="minor"/>
      </rPr>
      <t>eproductiv</t>
    </r>
    <r>
      <rPr>
        <sz val="11"/>
        <color indexed="8"/>
        <rFont val="Calibri"/>
        <family val="2"/>
      </rPr>
      <t>o</t>
    </r>
  </si>
  <si>
    <t>ES</t>
  </si>
  <si>
    <r>
      <t>Educación en s</t>
    </r>
    <r>
      <rPr>
        <sz val="11"/>
        <color theme="1"/>
        <rFont val="Calibri"/>
        <family val="2"/>
        <scheme val="minor"/>
      </rPr>
      <t>exuali</t>
    </r>
    <r>
      <rPr>
        <sz val="11"/>
        <color indexed="8"/>
        <rFont val="Calibri"/>
        <family val="2"/>
      </rPr>
      <t>dad</t>
    </r>
  </si>
  <si>
    <t>SSR</t>
  </si>
  <si>
    <r>
      <t>S</t>
    </r>
    <r>
      <rPr>
        <sz val="11"/>
        <color indexed="8"/>
        <rFont val="Calibri"/>
        <family val="2"/>
      </rPr>
      <t>alud s</t>
    </r>
    <r>
      <rPr>
        <sz val="11"/>
        <color theme="1"/>
        <rFont val="Calibri"/>
        <family val="2"/>
        <scheme val="minor"/>
      </rPr>
      <t>exual</t>
    </r>
    <r>
      <rPr>
        <sz val="11"/>
        <color indexed="8"/>
        <rFont val="Calibri"/>
        <family val="2"/>
      </rPr>
      <t xml:space="preserve"> y r</t>
    </r>
    <r>
      <rPr>
        <sz val="11"/>
        <color theme="1"/>
        <rFont val="Calibri"/>
        <family val="2"/>
        <scheme val="minor"/>
      </rPr>
      <t>eproductiv</t>
    </r>
    <r>
      <rPr>
        <sz val="11"/>
        <color indexed="8"/>
        <rFont val="Calibri"/>
        <family val="2"/>
      </rPr>
      <t>a</t>
    </r>
  </si>
  <si>
    <t>ITS</t>
  </si>
  <si>
    <r>
      <t>Infección de transmisión s</t>
    </r>
    <r>
      <rPr>
        <sz val="11"/>
        <color theme="1"/>
        <rFont val="Calibri"/>
        <family val="2"/>
        <scheme val="minor"/>
      </rPr>
      <t>exual</t>
    </r>
  </si>
  <si>
    <t>PJVVIH</t>
  </si>
  <si>
    <t>SUGERENCIAS</t>
    <phoneticPr fontId="39" type="noConversion"/>
  </si>
  <si>
    <t>Trabajar en Microsoft Office Excel 2007 y posteriores</t>
  </si>
  <si>
    <t>El esquema de colores de A fondo solo aparece tal como fue diseñado originalmente si se utiliza Microsoft Office Excel 2007 y posteriores. Las versiones anteriores de Excel no admiten todas las propiedades gráficas, y modifican el aspecto original de la herramienta. Sin embargo, ésta funciona perfectamente en dichas versiones.</t>
  </si>
  <si>
    <t>Muestra las definiciones de los términos claves mencionados en esta herramienta</t>
  </si>
  <si>
    <t>Anexo</t>
  </si>
  <si>
    <t>Muestra la relación entre los elementos del contenido y los objetivos de aprendizaje, para obtener más información acerca de cómo los indicadores que contribuyen a la gráfica en la pestaña de contenido.</t>
  </si>
  <si>
    <t>CÓMO LLENAR EL FORMULARIO</t>
  </si>
  <si>
    <t>Haga click en las celdas vacías.  La mayor parte de las veces deberá elegir entre las respuestas que aparecen en un menú desplegable. Haga click en la flecha para ver el menú.</t>
  </si>
  <si>
    <t>Elija una respuesta de la lista.</t>
    <phoneticPr fontId="39" type="noConversion"/>
  </si>
  <si>
    <t>Utilice la columna"Componente del Marco de EIS de IPPF" para ver cómo se relacionan los contenidos con el Marco.</t>
  </si>
  <si>
    <r>
      <t xml:space="preserve">En la pestaña </t>
    </r>
    <r>
      <rPr>
        <i/>
        <sz val="11"/>
        <color indexed="8"/>
        <rFont val="Calibri"/>
        <family val="2"/>
      </rPr>
      <t>Contenidos</t>
    </r>
    <r>
      <rPr>
        <sz val="11"/>
        <color theme="1"/>
        <rFont val="Calibri"/>
        <family val="2"/>
        <scheme val="minor"/>
      </rPr>
      <t xml:space="preserve">, una columna adicional vincula cada elemento con uno o más componentes del </t>
    </r>
    <r>
      <rPr>
        <i/>
        <sz val="11"/>
        <color indexed="8"/>
        <rFont val="Calibri"/>
        <family val="2"/>
      </rPr>
      <t>Marco de EIS de IPPF</t>
    </r>
    <r>
      <rPr>
        <sz val="11"/>
        <color theme="1"/>
        <rFont val="Calibri"/>
        <family val="2"/>
        <scheme val="minor"/>
      </rPr>
      <t>. Esta columna se utiliza para elaborar el primer gráfico de barras al final de la pestaña.</t>
    </r>
  </si>
  <si>
    <t xml:space="preserve">Es importante tener en cuenta la pestaña de datos y todos los comentarios cuando se interpretan los gráficos y puntajes. Existen muchas razones válidas por las cuales un componente en particular puede no obtener un puntaje de 100%, y estos factores son esenciales para el análisis de resultados. En ese sentido, la interpretación de los gráficos y puntajes es más significativa que los valores numéricos de los puntajes. </t>
  </si>
  <si>
    <t>ELABORACIÓN DE INFORMES Y PLANES DE ACCIÓN</t>
  </si>
  <si>
    <t xml:space="preserve">Luego de ingresar los datos, debe elaborarse un informe que interprete los principales hallazgos e identifique una serie de acciones  recomendadas (IPPF ha diseñado una plantilla que puede ser utilizada para este fin). </t>
  </si>
  <si>
    <t xml:space="preserve">La persona que dirige la evaluación debe recolectar todos los documentos básicos relevantes antes de iniciar el ejercicio de evaluación. Estos documentos pueden incluir: un documento primario del currículo o manual, presentaciones en PowerPoint, guías para la capacitación de educadores, materiales impresos de apoyo, un manual para educadores, un cuaderno de actividades, instrucciones que se entregan en cada sesión (es decir, instrucciones para actividades específicas que no forman parte del currículo principal), recursos virtuales para educación en sexualidad, rotafolios impresos, etc. </t>
  </si>
  <si>
    <r>
      <t xml:space="preserve">La herramienta incluye una lista detallada de temas organizados en </t>
    </r>
    <r>
      <rPr>
        <b/>
        <sz val="11"/>
        <color indexed="8"/>
        <rFont val="Calibri"/>
        <family val="2"/>
      </rPr>
      <t>pestañas</t>
    </r>
    <r>
      <rPr>
        <sz val="11"/>
        <color indexed="8"/>
        <rFont val="Calibri"/>
        <family val="2"/>
      </rPr>
      <t xml:space="preserve"> para recoger respuestas</t>
    </r>
    <r>
      <rPr>
        <sz val="11"/>
        <color theme="1"/>
        <rFont val="Calibri"/>
        <family val="2"/>
        <scheme val="minor"/>
      </rPr>
      <t>:</t>
    </r>
  </si>
  <si>
    <t>SERAT</t>
  </si>
  <si>
    <t>Herramienta de evaluación y diagnóstico de la educación en sexualidad (por sus siglas en inglés)</t>
  </si>
  <si>
    <t>VIH</t>
  </si>
  <si>
    <t>Virus de la inmunodeficiencia humana</t>
    <phoneticPr fontId="0" type="noConversion"/>
  </si>
  <si>
    <t>USC</t>
  </si>
  <si>
    <t>Un solo currículo</t>
    <phoneticPr fontId="0" type="noConversion"/>
  </si>
  <si>
    <t>IPPF</t>
  </si>
  <si>
    <t>LGBTI</t>
  </si>
  <si>
    <r>
      <t>Lesbiana</t>
    </r>
    <r>
      <rPr>
        <sz val="11"/>
        <color theme="1"/>
        <rFont val="Calibri"/>
        <family val="2"/>
        <scheme val="minor"/>
      </rPr>
      <t>, gay, bisexual, transg</t>
    </r>
    <r>
      <rPr>
        <sz val="11"/>
        <color indexed="8"/>
        <rFont val="Calibri"/>
        <family val="2"/>
      </rPr>
      <t>é</t>
    </r>
    <r>
      <rPr>
        <sz val="11"/>
        <color theme="1"/>
        <rFont val="Calibri"/>
        <family val="2"/>
        <scheme val="minor"/>
      </rPr>
      <t>ner</t>
    </r>
    <r>
      <rPr>
        <sz val="11"/>
        <color indexed="8"/>
        <rFont val="Calibri"/>
        <family val="2"/>
      </rPr>
      <t>o</t>
    </r>
    <r>
      <rPr>
        <sz val="11"/>
        <color theme="1"/>
        <rFont val="Calibri"/>
        <family val="2"/>
        <scheme val="minor"/>
      </rPr>
      <t>, intersex</t>
    </r>
    <r>
      <rPr>
        <sz val="11"/>
        <color indexed="8"/>
        <rFont val="Calibri"/>
        <family val="2"/>
      </rPr>
      <t>ual</t>
    </r>
  </si>
  <si>
    <t>AM</t>
  </si>
  <si>
    <r>
      <t xml:space="preserve">Asociación </t>
    </r>
    <r>
      <rPr>
        <sz val="11"/>
        <color theme="1"/>
        <rFont val="Calibri"/>
        <family val="2"/>
        <scheme val="minor"/>
      </rPr>
      <t>M</t>
    </r>
    <r>
      <rPr>
        <sz val="11"/>
        <color indexed="8"/>
        <rFont val="Calibri"/>
        <family val="2"/>
      </rPr>
      <t>i</t>
    </r>
    <r>
      <rPr>
        <sz val="11"/>
        <color theme="1"/>
        <rFont val="Calibri"/>
        <family val="2"/>
        <scheme val="minor"/>
      </rPr>
      <t>emb</t>
    </r>
    <r>
      <rPr>
        <sz val="11"/>
        <color indexed="8"/>
        <rFont val="Calibri"/>
        <family val="2"/>
      </rPr>
      <t>ro</t>
    </r>
  </si>
  <si>
    <t>MyE</t>
  </si>
  <si>
    <r>
      <t>Monito</t>
    </r>
    <r>
      <rPr>
        <sz val="11"/>
        <color indexed="8"/>
        <rFont val="Calibri"/>
        <family val="2"/>
      </rPr>
      <t>reo y</t>
    </r>
    <r>
      <rPr>
        <sz val="11"/>
        <color theme="1"/>
        <rFont val="Calibri"/>
        <family val="2"/>
        <scheme val="minor"/>
      </rPr>
      <t xml:space="preserve"> evalua</t>
    </r>
    <r>
      <rPr>
        <sz val="11"/>
        <color indexed="8"/>
        <rFont val="Calibri"/>
        <family val="2"/>
      </rPr>
      <t>c</t>
    </r>
    <r>
      <rPr>
        <sz val="11"/>
        <color theme="1"/>
        <rFont val="Calibri"/>
        <family val="2"/>
        <scheme val="minor"/>
      </rPr>
      <t>i</t>
    </r>
    <r>
      <rPr>
        <sz val="11"/>
        <color indexed="8"/>
        <rFont val="Calibri"/>
        <family val="2"/>
      </rPr>
      <t>ó</t>
    </r>
    <r>
      <rPr>
        <sz val="11"/>
        <color theme="1"/>
        <rFont val="Calibri"/>
        <family val="2"/>
        <scheme val="minor"/>
      </rPr>
      <t>n</t>
    </r>
  </si>
  <si>
    <t>PVVIH</t>
  </si>
  <si>
    <t>Personas que viven con el VIH</t>
    <phoneticPr fontId="0" type="noConversion"/>
  </si>
  <si>
    <r>
      <t>Cada pestaña se centra en un conjunto de cuestiones</t>
    </r>
    <r>
      <rPr>
        <sz val="11"/>
        <color theme="1"/>
        <rFont val="Calibri"/>
        <family val="2"/>
        <scheme val="minor"/>
      </rPr>
      <t>:</t>
    </r>
  </si>
  <si>
    <t>Pestaña</t>
    <phoneticPr fontId="39" type="noConversion"/>
  </si>
  <si>
    <t>¿De qué trata esta pestaña?</t>
    <phoneticPr fontId="39" type="noConversion"/>
  </si>
  <si>
    <r>
      <t>Características g</t>
    </r>
    <r>
      <rPr>
        <sz val="11"/>
        <color theme="1"/>
        <rFont val="Calibri"/>
        <family val="2"/>
        <scheme val="minor"/>
      </rPr>
      <t>eneral</t>
    </r>
    <r>
      <rPr>
        <sz val="11"/>
        <color indexed="8"/>
        <rFont val="Calibri"/>
        <family val="2"/>
      </rPr>
      <t>e</t>
    </r>
    <r>
      <rPr>
        <sz val="11"/>
        <color theme="1"/>
        <rFont val="Calibri"/>
        <family val="2"/>
        <scheme val="minor"/>
      </rPr>
      <t>s</t>
    </r>
  </si>
  <si>
    <t>Los objetivos del programa, cómo fue elaborado y cómo se vincula con otros servicios.</t>
  </si>
  <si>
    <r>
      <t>Conten</t>
    </r>
    <r>
      <rPr>
        <sz val="11"/>
        <color indexed="8"/>
        <rFont val="Calibri"/>
        <family val="2"/>
      </rPr>
      <t>idos</t>
    </r>
  </si>
  <si>
    <t>Contenidos de educación en sexualidad (ES) abordados por el programa.</t>
  </si>
  <si>
    <t>Intervenciones</t>
    <phoneticPr fontId="39" type="noConversion"/>
  </si>
  <si>
    <t>Características de las intervenciones: alcance, contenidos específicos, orientación y materiales utilizados, métodos, capacitación de educadores, monitoreo y evaluación.</t>
  </si>
  <si>
    <t>MyE</t>
    <phoneticPr fontId="39" type="noConversion"/>
  </si>
  <si>
    <t>Cobertura del programa, cómo se incorporan el monitoreo y la evaluación e indicadores empleados.</t>
  </si>
  <si>
    <t>Datos</t>
    <phoneticPr fontId="39" type="noConversion"/>
  </si>
  <si>
    <t>Datos clave sobre salud sexual y reproductiva y sobre género.</t>
  </si>
  <si>
    <t>Resumen de resultados</t>
  </si>
  <si>
    <t>Compila los puntajes de las pestañas sobre características generales, contenido, intervenciones y Monitoreo &amp; Evaluación, así como la amplitud del programa CSE.</t>
  </si>
  <si>
    <t>Resumen de resultados B y N</t>
  </si>
  <si>
    <t>Compila los puntajes de las pestañas sobre características generales, contenido, las intervenciones y de Monitoreo &amp; Evaluación en un gráfico en blanco y negro.</t>
  </si>
  <si>
    <t>Opiniones de los usuarios</t>
  </si>
  <si>
    <t>Definiciones</t>
  </si>
  <si>
    <r>
      <t>Cuando se le solicite, escriba una aclaración o comentario. Es muy importante utilizar la casilla de comentarios, especialmente para explicar factores contextuales que pueden afectar la calificación de un componente</t>
    </r>
    <r>
      <rPr>
        <sz val="11"/>
        <color theme="1"/>
        <rFont val="Calibri"/>
        <family val="2"/>
        <scheme val="minor"/>
      </rPr>
      <t xml:space="preserve">. </t>
    </r>
  </si>
  <si>
    <t>EVALUACIÓN DE GRÁFICOS Y CALIFICACIÓN</t>
    <phoneticPr fontId="39" type="noConversion"/>
  </si>
  <si>
    <t xml:space="preserve">El cuadro que resume los resultados se llenará automáticamente a medida que se vaya llenando cada pestaña. Una vez que toda la herramienta ha sido completada, se puede evaluar y analizar el resumen de resultados de cada pestaña. </t>
  </si>
  <si>
    <r>
      <t xml:space="preserve">A fondo debe ser utilizada mediante un proceso participativo, por un equipo integrado por: al menos un miembro del personal que trabaja directamente con el programa de educación en sexualidad y un miembro del personal de MyE, y al menos una persona joven que esté directamente involucrada en el programa. Un/a capacitador/a, docente o educador/a que participa en el programa de educación en sexualidad también podría formar parte del equipo. Para beneficiarse de una perspectiva independiente, se recomienda fuertemente agregar por lo menos una persona externa a la organización y experta en programas de educación en sexualidad. El grupo debería ser liderado por una persona familiarizada con el programa de educación en sexualidad de la organización que realiza la evaluación. Todos los miembros del equipo deben leer los documentos que se utilizan como fuentes de información antes de dar inicio al proceso de evaluación. </t>
    </r>
    <r>
      <rPr>
        <b/>
        <sz val="11"/>
        <color theme="1"/>
        <rFont val="Calibri"/>
        <family val="2"/>
        <scheme val="minor"/>
      </rPr>
      <t>Ya que varias personas deben participar para llenar satisfactoriamente esta herramienta, es importante que se separe tiempo suficiente para completar todas las secciones de este documento.</t>
    </r>
  </si>
  <si>
    <t>También puede ser aconsejable contratar un/a consultor/a externo/a para que dirija el proceso. Esta persona debe estar familiarizada con la educación en sexualidad y los sectores de educación y de salud sexual y reproductiva del país. El/la consultor/a ejercería el papel de  facilitador/a para orientar al equipo antes descrito. No se aconseja que la herramienta sea completada solamente por un/a consultor/a externo/a.</t>
  </si>
  <si>
    <t xml:space="preserve">Como sucede con cualquier herramienta de análisis o evaluación, es aconsejable socializar los resultados con todos los actores relevantes antes de finalizar el proceso y convalidarla. A fondo constituye la primera etapa del fortalecimiento de un programa de educación en sexualidad, y pondrá en evidencia las principales deficiencias que deben ser abordadas. </t>
  </si>
  <si>
    <r>
      <t>CÓMO SELECCIONAR LOS DOCUMENTOS QUE SE UTILIZAN COMO FUENTE DE INFORMACIÓN</t>
    </r>
    <r>
      <rPr>
        <b/>
        <sz val="14"/>
        <color rgb="FF365F91"/>
        <rFont val="Cambria"/>
        <family val="1"/>
      </rPr>
      <t xml:space="preserve"> </t>
    </r>
  </si>
  <si>
    <t>A fondo se basa en la Herramienta de Evaluación y Análisis de la Educación en Sexualidad (SERAT, por sus siglas en inglés) de la UNESCO, un instrumento similar que facilita la recolección, el despliegue en imágenes y la interpretación de datos sobre programas de VIH y de educación en sexualidad implementados por los ministerios de educación, y en el Cuestionario de Auto Diagnóstico del Hemisferio Occidental de la IPPF, un cuestionario de auto-diagnóstico virtual que recoge información sobre los contenidos del currículo y los materiales didácticos utilizados por las AMs de IPPF/RHO para brindar educación sexual a la juventud.</t>
  </si>
  <si>
    <t>CÓMO UTILIZAR A FONDO</t>
  </si>
  <si>
    <t>¿QUIÉN DEBERÍA COMPLETAR A fondo?</t>
  </si>
  <si>
    <t>CÓMO SELECCIONAR LOS DOCUMENTOS QUE SE UTILIZAN COMO FUENTE DE INFORMACIÓN</t>
  </si>
  <si>
    <t>PESTAÑAS DE RECOLECCIÓN DE DATOS</t>
  </si>
  <si>
    <t>CÓMO COMPLETAR EL FORMULARIO</t>
  </si>
  <si>
    <t>EVALUACIÓN DE GRÁFICOS Y CALIFICACIÓN</t>
  </si>
  <si>
    <t>ELABORACIÓN DE UN INFORME Y UN PLAN DE ACCIÓN</t>
  </si>
  <si>
    <t>SIGLAS</t>
  </si>
  <si>
    <t>SUGERENCIAS</t>
  </si>
  <si>
    <t>Trabaje con Microsoft Office Excel 2007 y posteriores</t>
  </si>
  <si>
    <t>Utilice los comentarios para brindar respuestas complejas</t>
  </si>
  <si>
    <t>Modifique la altura de las filas para ver el texto oculto</t>
  </si>
  <si>
    <t>Utilice la columna "Componente del Marco de EIS de IPPF" para ver de qué manera se relacionan los temas de los contenidos con el Marco</t>
  </si>
  <si>
    <t>RECURSOS RECOMENDADOS</t>
  </si>
  <si>
    <t>EVALUACIÓN CONSULTIVA Y REDACCIÓN DEL INFORME</t>
  </si>
  <si>
    <t xml:space="preserve">A fondo puede implementarse como análisis independiente externo o a través de un proceso participativo con las partes interesadas. Los resultados generados deberían ser analizados por diseñadores de programas, formuladores de políticas y otros actores relevantes. Finalmente, se debe elaborar un informe cualitativo de este análisis que incluya los cuadros de resultados de A fondo, así como el análisis y las recomendaciones. Para ello, debería utilizarse la Plantilla para Infomes A fondo (véase "Elaboración de un informe y de un plan de acción" en la pestaña Cómo utilizar A fondo). </t>
  </si>
  <si>
    <t xml:space="preserve">A fondo fue elaborada por la Federación Internacional de Planificación Familiar (IPPF por sus siglas en inglés) y la UNESCO [BREDA], con el apoyo del Ministerio de Relaciones Exteriores de Dinamarca (Danida) y el fondo japonés Funds-in-Trust (que otorgó un subsidio a la UNESCO). La IPPF es un proveedor global de servicios y una organización líder en la defensa de la salud y los derechos sexuales y reproductivos para todos. Se trata de un movimiento mundial de organizaciones nacionales que trabajan con y para las comunidades y los individuos. Para obtener más información sobre IPPF o para apoyar su labor o la de cualquiera de sus asociaciones nacionales afiliadas, visite www.ippf.org o envíe un correo electrónico a info@ippf.org. La misión de la UNESCO es contribuir al logro de la paz, la erradicación de la pobreza y el diálogo intercultural a través de la educación, las ciencias, la cultura, la comunicación y la información. Para obtener más información sobre la UNESCO, visite www.unesco.org. </t>
  </si>
  <si>
    <t xml:space="preserve">Se agradece especialmente a Xavier Hospital, Katie Chau, Jessica Dietrich, Marissa Billowitz y Flor Hunt por sus fundamentales aportes a esta herramienta. </t>
    <phoneticPr fontId="39" type="noConversion"/>
  </si>
  <si>
    <t>Los coeficientes de integralidad (CI) son puntajes compuestos diseñados para determinar el grado de integralidad de cada tipo de intervención. Los tipos de intervenciones incluidos en la herramienta son: Capacitación de educadores de pares, Capacitación de educadores adultos, Involucramiento de los padres, Cursos o Series y Sesiones individuales. Se calcula un CI para cada tipo de intervención (véase la tabla en la pestaña Resumen), con valores que varían de 0 (la educación en sexualidad no es integral) a 100 (la educación en sexualidad es totalmente integral).</t>
  </si>
  <si>
    <t>Los coeficientes de integralidad reflejan los siguientes elementos:</t>
  </si>
  <si>
    <r>
      <rPr>
        <sz val="11"/>
        <color indexed="8"/>
        <rFont val="Wingdings"/>
        <family val="2"/>
      </rPr>
      <t xml:space="preserve"> </t>
    </r>
    <r>
      <rPr>
        <sz val="11"/>
        <color rgb="FF000000"/>
        <rFont val="Calibri"/>
        <family val="2"/>
        <scheme val="minor"/>
      </rPr>
      <t>Las características generales del programa (en base a la pestaña Características generales, 20% del CI)</t>
    </r>
  </si>
  <si>
    <r>
      <rPr>
        <sz val="11"/>
        <color indexed="8"/>
        <rFont val="Wingdings"/>
        <family val="2"/>
      </rPr>
      <t xml:space="preserve"> </t>
    </r>
    <r>
      <rPr>
        <sz val="11"/>
        <color rgb="FF000000"/>
        <rFont val="Calibri"/>
        <family val="2"/>
        <scheme val="minor"/>
      </rPr>
      <t>Sus contenidos (en base a la pestaña Contenidos, 40% del CI)</t>
    </r>
  </si>
  <si>
    <r>
      <t>Cada uno de estos cuatro elementos constituye también un porcentaje que refleja el número relativo de temas verdes y anaranjados. Además, los CIs son ponderados según los contenidos específicos abordados en cada tipo de intervención, que se miden con la matriz de contenidos de la pestaña</t>
    </r>
    <r>
      <rPr>
        <sz val="11"/>
        <color rgb="FF000000"/>
        <rFont val="Calibri"/>
        <family val="2"/>
        <scheme val="minor"/>
      </rPr>
      <t xml:space="preserve"> </t>
    </r>
    <r>
      <rPr>
        <i/>
        <sz val="11"/>
        <color rgb="FF000000"/>
        <rFont val="Calibri"/>
        <family val="2"/>
        <scheme val="minor"/>
      </rPr>
      <t>Interven</t>
    </r>
    <r>
      <rPr>
        <i/>
        <sz val="11"/>
        <color indexed="8"/>
        <rFont val="Calibri"/>
        <family val="2"/>
      </rPr>
      <t>c</t>
    </r>
    <r>
      <rPr>
        <i/>
        <sz val="11"/>
        <color rgb="FF000000"/>
        <rFont val="Calibri"/>
        <family val="2"/>
        <scheme val="minor"/>
      </rPr>
      <t>ion</t>
    </r>
    <r>
      <rPr>
        <i/>
        <sz val="11"/>
        <color indexed="8"/>
        <rFont val="Calibri"/>
        <family val="2"/>
      </rPr>
      <t>e</t>
    </r>
    <r>
      <rPr>
        <i/>
        <sz val="11"/>
        <color rgb="FF000000"/>
        <rFont val="Calibri"/>
        <family val="2"/>
        <scheme val="minor"/>
      </rPr>
      <t>s</t>
    </r>
    <r>
      <rPr>
        <sz val="11"/>
        <color rgb="FF000000"/>
        <rFont val="Calibri"/>
        <family val="2"/>
        <scheme val="minor"/>
      </rPr>
      <t xml:space="preserve">. </t>
    </r>
    <r>
      <rPr>
        <sz val="11"/>
        <color indexed="8"/>
        <rFont val="Calibri"/>
        <family val="2"/>
      </rPr>
      <t>Así</t>
    </r>
    <r>
      <rPr>
        <sz val="11"/>
        <color rgb="FF000000"/>
        <rFont val="Calibri"/>
        <family val="2"/>
        <scheme val="minor"/>
      </rPr>
      <t xml:space="preserve">, </t>
    </r>
    <r>
      <rPr>
        <sz val="11"/>
        <color indexed="8"/>
        <rFont val="Calibri"/>
        <family val="2"/>
      </rPr>
      <t>un</t>
    </r>
    <r>
      <rPr>
        <sz val="11"/>
        <color rgb="FF000000"/>
        <rFont val="Calibri"/>
        <family val="2"/>
        <scheme val="minor"/>
      </rPr>
      <t xml:space="preserve"> C</t>
    </r>
    <r>
      <rPr>
        <sz val="11"/>
        <color indexed="8"/>
        <rFont val="Calibri"/>
        <family val="2"/>
      </rPr>
      <t>I</t>
    </r>
    <r>
      <rPr>
        <sz val="11"/>
        <color rgb="FF000000"/>
        <rFont val="Calibri"/>
        <family val="2"/>
        <scheme val="minor"/>
      </rPr>
      <t xml:space="preserve"> </t>
    </r>
    <r>
      <rPr>
        <sz val="11"/>
        <color indexed="8"/>
        <rFont val="Calibri"/>
        <family val="2"/>
      </rPr>
      <t>es igual a</t>
    </r>
    <r>
      <rPr>
        <sz val="11"/>
        <color rgb="FF000000"/>
        <rFont val="Calibri"/>
        <family val="2"/>
        <scheme val="minor"/>
      </rPr>
      <t xml:space="preserve">: </t>
    </r>
  </si>
  <si>
    <t>[(Características generales% x 0.2) + (Contenidos% x 0.4) + (Intervenciones% x 0.2) + (MyE% x 0.2)] x Contenidos específicos%</t>
  </si>
  <si>
    <t>INDICADORES NACIONALES DE SALUD PÚBLICA</t>
    <phoneticPr fontId="39" type="noConversion"/>
  </si>
  <si>
    <r>
      <t xml:space="preserve">Los datos clave de salud sexual y reproductiva, así como los de violencia basada en el género, deben ingresarse a la pestaña </t>
    </r>
    <r>
      <rPr>
        <i/>
        <sz val="11"/>
        <color indexed="8"/>
        <rFont val="Calibri"/>
        <family val="2"/>
      </rPr>
      <t>Datos</t>
    </r>
    <r>
      <rPr>
        <sz val="11"/>
        <color theme="1"/>
        <rFont val="Calibri"/>
        <family val="2"/>
        <scheme val="minor"/>
      </rPr>
      <t>. Al interpretar los resultados, las fortalezas y las áreas que deben mejorarse de los programas deben ser analizadas a la luz de los indicadores de salud y desarrollo, a fin de producir recomendaciones eficaces y relevantes para el país en el que se ejecuta el programa.</t>
    </r>
  </si>
  <si>
    <t>A fondo permite la gestión de una gran cantidad de información mediante la creación automática de gráficos de barras a medida que se ingresan los datos:</t>
  </si>
  <si>
    <r>
      <t xml:space="preserve">La barra que representa el puntaje global de cada pestaña es transferida a un diagrama de </t>
    </r>
    <r>
      <rPr>
        <i/>
        <sz val="11"/>
        <color indexed="8"/>
        <rFont val="Calibri"/>
        <family val="2"/>
      </rPr>
      <t>Resumen de resultados</t>
    </r>
    <r>
      <rPr>
        <sz val="11"/>
        <color theme="1"/>
        <rFont val="Calibri"/>
        <family val="2"/>
        <scheme val="minor"/>
      </rPr>
      <t>:</t>
    </r>
  </si>
  <si>
    <t>Los gráficos permiten un diagnóstico instantáneo de las fortalezas y las áreas que deben mejorarse del programa, ya sea a nivel global o de los componentes individuales.</t>
  </si>
  <si>
    <t>CALIFICACIÓN</t>
    <phoneticPr fontId="39" type="noConversion"/>
  </si>
  <si>
    <t xml:space="preserve">A fondo convierte las respuestas en puntajes para describir mejor los programas de EIS. Tenga en cuenta que la meta de la herramienta no es lograr un puntaje del 100% para todos los componentes. Existen muchas razones válidas por las cuales un componente puede no alcanzar ese puntaje (p.e. para evitar la duplicación de esfuerzos, por limitaciones legales, porque no está alineado con las prioridades nacionales, por falta de financiamiento, etc.). Los puntajes y los gráficos de barras no son resultados en sí mismos; son heramientas para estimular el análisis, el debate y una comprensión más profunda de las fortalezas y las áreas que deben mejorarse de un programa de educación en sexualidad. </t>
  </si>
  <si>
    <r>
      <t xml:space="preserve">En la pestaña </t>
    </r>
    <r>
      <rPr>
        <i/>
        <sz val="11"/>
        <color indexed="8"/>
        <rFont val="Calibri"/>
        <family val="2"/>
      </rPr>
      <t>Contenidos</t>
    </r>
    <r>
      <rPr>
        <sz val="11"/>
        <color theme="1"/>
        <rFont val="Calibri"/>
        <family val="2"/>
        <scheme val="minor"/>
      </rPr>
      <t xml:space="preserve">, cada componente del </t>
    </r>
    <r>
      <rPr>
        <i/>
        <sz val="11"/>
        <color indexed="8"/>
        <rFont val="Calibri"/>
        <family val="2"/>
      </rPr>
      <t>Marco de EIS de IPPF</t>
    </r>
    <r>
      <rPr>
        <sz val="11"/>
        <color theme="1"/>
        <rFont val="Calibri"/>
        <family val="2"/>
        <scheme val="minor"/>
      </rPr>
      <t xml:space="preserve"> recibe un puntaje de 0</t>
    </r>
    <r>
      <rPr>
        <sz val="11"/>
        <color theme="1"/>
        <rFont val="Calibri"/>
        <family val="2"/>
        <scheme val="minor"/>
      </rPr>
      <t xml:space="preserve"> a 100%</t>
    </r>
    <r>
      <rPr>
        <sz val="11"/>
        <color theme="1"/>
        <rFont val="Calibri"/>
        <family val="2"/>
        <scheme val="minor"/>
      </rPr>
      <t xml:space="preserve">. Los temas verdes reciben el valor total, y los anaranjados la mitad del valor. </t>
    </r>
  </si>
  <si>
    <t>Por ejemplo, si la mitad de los temas vinculados con el componente Género son verdes y la otra mitad anaranjados, el componente Género recibe un puntaje de 75%.</t>
    <phoneticPr fontId="39" type="noConversion"/>
  </si>
  <si>
    <t xml:space="preserve">SERAT y A fondo tienen muchas características en común, entre ellas, la conversión de los datos en gráficos de barras para facilidad de consulta y análisis, y una pestaña de datos para analizar los resultados teniendo en cuenta el contexto sanitario y socio-demográfico. Ambas son sensibles a las cuestiones de género, se fundan en los derechos humanos y se basan en pruebas internacionales y buenas prácticas para la elaboración de programas de educación en sexualidad eficaces y para la definición de sus contenidos.
</t>
  </si>
  <si>
    <r>
      <rPr>
        <sz val="11"/>
        <color indexed="8"/>
        <rFont val="Wingdings"/>
        <family val="2"/>
      </rPr>
      <t xml:space="preserve"> </t>
    </r>
    <r>
      <rPr>
        <sz val="11"/>
        <color rgb="FF000000"/>
        <rFont val="Calibri"/>
        <family val="2"/>
        <scheme val="minor"/>
      </rPr>
      <t>La orientación y los materiales, los métodos y la capacitación de los educadores (en base a la pestaña Intervenciones, 20% del CI)</t>
    </r>
  </si>
  <si>
    <r>
      <rPr>
        <sz val="11"/>
        <color indexed="8"/>
        <rFont val="Wingdings"/>
        <family val="2"/>
      </rPr>
      <t xml:space="preserve"> </t>
    </r>
    <r>
      <rPr>
        <sz val="11"/>
        <color rgb="FF000000"/>
        <rFont val="Calibri"/>
        <family val="2"/>
        <scheme val="minor"/>
      </rPr>
      <t>Las mediciones de MyE  (en base a la pestaña MyE, 20% del CI)</t>
    </r>
  </si>
  <si>
    <r>
      <t xml:space="preserve">Debido a su énfasis en el sector educativo, la organización y el lenguaje de SERAT están más específicamente adaptados para ayudar a las autoridades de educación o de salud a evaluar programas educativos desarrollados en las escuelas. Esta herramienta divide la pestaña de contenidos en grupos etarios y contiene pestañas separadas para políticas y estrategias del sector educativo, capacitación docente, métodos de enseñanza e integración de la educación en sexualidad al currículo.  SERAT se basa más en las </t>
    </r>
    <r>
      <rPr>
        <i/>
        <sz val="11"/>
        <color indexed="8"/>
        <rFont val="Calibri"/>
        <family val="2"/>
      </rPr>
      <t>Orientaciones técnicas internacionales sobre educación en sexualidad</t>
    </r>
    <r>
      <rPr>
        <sz val="11"/>
        <color indexed="8"/>
        <rFont val="Calibri"/>
        <family val="2"/>
      </rPr>
      <t xml:space="preserve"> de la UNESCO</t>
    </r>
    <r>
      <rPr>
        <sz val="11"/>
        <color rgb="FF000000"/>
        <rFont val="Calibri"/>
        <family val="2"/>
        <scheme val="minor"/>
      </rPr>
      <t>.</t>
    </r>
  </si>
  <si>
    <t>A fondo, en cambio, se centra más específicamente en programas de la sociedad civil. En ese sentido, se adapta mejor a programas que tienen un currículo integral cuyo objetivo es cualquier beneficiario posible. La  pestaña de Intervenciones abarca las modalidades de implementación utilizadas por ONGs tanto dentro como fuera de las escuelas y, debido a que se basa principalmente en Un solo currículo y el Marco de EIS de IPPF, esta herramienta da gran cabida al tratamiento de temas específicos de derechos humanos y género.</t>
  </si>
  <si>
    <t>En consecuencia, A fondo y SERAT conforman un paquete complementario, y ambas herramientas son útiles para cubrir toda la gama de programas implementados en un determinado país  o para responder a las distintas necesidades de advocacy, evaluación o ejecución de usuarios potenciales.</t>
  </si>
  <si>
    <t>FUNCIONES GRÁFICAS</t>
    <phoneticPr fontId="39" type="noConversion"/>
  </si>
  <si>
    <t>A fondo fue desarrollada en base a evidencia recogida en todo el mundo acerca de buenas prácticas en la producción de currículos y contenidos eficaces. Las principales fuentes de materiales fueron Un solo currículo y el Marco de la IPPF para la educación integral en sexualidad. La herramienta incluye análisis de contenidos, lenguaje y construcción de mensajes, elaboración del programa, capacitación de educadores y otros elementos esenciales que pueden asegurar el éxito de un programa de educación en sexualidad. Contiene, además, un análisis de los componentes de salud y sociales, con un fuerte énfasis en el género.</t>
  </si>
  <si>
    <r>
      <t xml:space="preserve">Haga click aquí para descargar </t>
    </r>
    <r>
      <rPr>
        <i/>
        <u/>
        <sz val="11"/>
        <color indexed="12"/>
        <rFont val="Calibri"/>
        <family val="2"/>
      </rPr>
      <t>Un solo currículo</t>
    </r>
  </si>
  <si>
    <r>
      <t xml:space="preserve">Haga click aquí para descargar el </t>
    </r>
    <r>
      <rPr>
        <i/>
        <u/>
        <sz val="11"/>
        <color indexed="12"/>
        <rFont val="Calibri"/>
        <family val="2"/>
      </rPr>
      <t>Marco de la IPPF para la educación integral en sexualidad</t>
    </r>
  </si>
  <si>
    <t>GAMA DE APLICACIONES</t>
    <phoneticPr fontId="39" type="noConversion"/>
  </si>
  <si>
    <t>Programas de educación en sexualidad en espacios comunitarios</t>
    <phoneticPr fontId="39" type="noConversion"/>
  </si>
  <si>
    <t xml:space="preserve">A fondo puede utilizarse para evaluar programas de educación en sexualidad que se implementan en espacios comunitarios, particularmente aquellos gestionados por ONGs y organizaciones de la sociedad civil. También puede usarse como una herramienta para diseñar este tipo de programas. </t>
  </si>
  <si>
    <t>Programas de educación en sexualidad en la escuela</t>
    <phoneticPr fontId="39" type="noConversion"/>
  </si>
  <si>
    <t>A fondo también puede ser utilizada por la sociedad civil y otras partes interesadas en evaluar programas que se llevan a cabo en contextos escolares y gestionados por organizaciones de la sociedad civil, incluyendo tanto los que forman parte del currículo formal como los extra-curriculares (p.e. clubes de jóvenes, educación de pares, etc.).</t>
  </si>
  <si>
    <r>
      <t>Esta herramienta no ha sido diseñada para que los ministerios de educación realicen una evaluación completa de sus programas nacionales de educación en sexualidad. Existe otro instrumento, producido por la UNESCO, que sirve para ese fin: la Herramienta de Evaluación y Análisis de la Educación en Sexualidad  (SERAT, por sus siglas en inglés)</t>
    </r>
    <r>
      <rPr>
        <sz val="11"/>
        <color rgb="FF000000"/>
        <rFont val="Calibri"/>
        <family val="2"/>
        <scheme val="minor"/>
      </rPr>
      <t>.</t>
    </r>
  </si>
  <si>
    <t>Cómo utilizar A fondo y SERAT de manera complementaria</t>
  </si>
  <si>
    <t>QUÉ ES A FONDO</t>
  </si>
  <si>
    <t>GAMA DE APLICACIONES</t>
  </si>
  <si>
    <t>Programas de educación en sexualidad en espacios comunitarios</t>
  </si>
  <si>
    <t>Programas de educación en sexualidad en la escuela</t>
  </si>
  <si>
    <t xml:space="preserve">Cómo usar A fondo y SERAT complementariamente </t>
  </si>
  <si>
    <t>FUNCIONES GRÁFICAS</t>
  </si>
  <si>
    <t>CALIFICACIÓN</t>
  </si>
  <si>
    <t>Calificación de los componentes</t>
  </si>
  <si>
    <t>Coeficientes de integralidad</t>
  </si>
  <si>
    <t>INDICADORES NACIONALES DE SALUD PÚBLICA</t>
  </si>
  <si>
    <t>EVALUACIÓN CONSULTIVA Y REDACCIÓN DE INFORME</t>
  </si>
  <si>
    <t>AUTORÍA</t>
  </si>
  <si>
    <t>PROPÓSITO</t>
    <phoneticPr fontId="39" type="noConversion"/>
  </si>
  <si>
    <t>A fondo es una herramienta en formato Excel que permite la recolección de datos sobre programas de educación en sexualidad. Los resultados se presentan inmediatamente en gráficos de barras para facilitar la consulta y posibilitar el análisis rápido tanto de las fortalezas como de las áreas que deben mejorarse en un programa de educación en sexualidad. También permite evaluar la relevancia del programa según las prioridades de salud sexual y reproductiva del país. El propósito de A fondo es el siguiente:</t>
  </si>
  <si>
    <r>
      <rPr>
        <sz val="11"/>
        <color indexed="8"/>
        <rFont val="Wingdings"/>
        <family val="2"/>
      </rPr>
      <t xml:space="preserve"> </t>
    </r>
    <r>
      <rPr>
        <sz val="11"/>
        <color rgb="FF000000"/>
        <rFont val="Calibri"/>
        <family val="2"/>
        <scheme val="minor"/>
      </rPr>
      <t>Analizar y evaluar la integralidad y la calidad de los programas de educación en sexualidad (especialmente aquellos gestionados por la sociedad civil) en base a evidencia y a normas internacionales de buenas prácticas;</t>
    </r>
  </si>
  <si>
    <r>
      <rPr>
        <sz val="11"/>
        <color indexed="8"/>
        <rFont val="Wingdings"/>
        <family val="2"/>
      </rPr>
      <t xml:space="preserve"> </t>
    </r>
    <r>
      <rPr>
        <sz val="11"/>
        <color rgb="FF000000"/>
        <rFont val="Calibri"/>
        <family val="2"/>
        <scheme val="minor"/>
      </rPr>
      <t>Generar datos que puedan fundamentar y guiar la elaboración, mejora o reforma de programas de educación en sexualidad;</t>
    </r>
  </si>
  <si>
    <r>
      <rPr>
        <sz val="11"/>
        <color indexed="8"/>
        <rFont val="Wingdings"/>
        <family val="2"/>
      </rPr>
      <t xml:space="preserve"> </t>
    </r>
    <r>
      <rPr>
        <sz val="11"/>
        <color rgb="FF000000"/>
        <rFont val="Calibri"/>
        <family val="2"/>
        <scheme val="minor"/>
      </rPr>
      <t>Determinar si un determinado programa de educación en sexualidad  tiene relevancia en los indicadores demográficos y de la salud del país, además de otros criterios sociales (particularmente el género);</t>
    </r>
  </si>
  <si>
    <r>
      <rPr>
        <sz val="11"/>
        <color indexed="8"/>
        <rFont val="Wingdings"/>
        <family val="2"/>
      </rPr>
      <t xml:space="preserve"> </t>
    </r>
    <r>
      <rPr>
        <sz val="11"/>
        <color rgb="FF000000"/>
        <rFont val="Calibri"/>
        <family val="2"/>
        <scheme val="minor"/>
      </rPr>
      <t>Aportar información para el debate y las acciones de advocacy mediante la producción de datos sobre el estado de la educación en sexualidad que sean comprensibles, fáciles de analizar y accesibles a distintos públicos;</t>
    </r>
  </si>
  <si>
    <r>
      <rPr>
        <sz val="11"/>
        <color indexed="8"/>
        <rFont val="Wingdings"/>
        <family val="2"/>
      </rPr>
      <t xml:space="preserve"> </t>
    </r>
    <r>
      <rPr>
        <sz val="11"/>
        <color rgb="FF000000"/>
        <rFont val="Calibri"/>
        <family val="2"/>
        <scheme val="minor"/>
      </rPr>
      <t>Brindar un diagnóstico estandarizado de los programas de educación en sexualidad.</t>
    </r>
  </si>
  <si>
    <t>PESTAÑAS DE RECOLECCIÓN DE DATOS</t>
    <phoneticPr fontId="39" type="noConversion"/>
  </si>
  <si>
    <t>SIGLAS</t>
    <phoneticPr fontId="39" type="noConversion"/>
  </si>
  <si>
    <t>Síndrome de inmunodeficiencia adquirida</t>
    <phoneticPr fontId="0" type="noConversion"/>
  </si>
  <si>
    <t>Educación integral en sexualidad</t>
    <phoneticPr fontId="0" type="noConversion"/>
  </si>
  <si>
    <t>Federación internacional de planificación familiar</t>
    <phoneticPr fontId="0" type="noConversion"/>
  </si>
  <si>
    <t>Personas jóvenes que viven con el VIH</t>
    <phoneticPr fontId="0" type="noConversion"/>
  </si>
  <si>
    <t>La altura de las filas se modifica automáticamente para adaptarse al contenido de las celdas, pero a veces dicha altura debe establecerse manualmente para que se vean las líneas ocultas. Utilice incrementos de 15 para que la celda se ajuste mejor al texto (p.e. defina la altura para 15, 30, 45, 60, 75, etc., de acuerdo a lo que sea necesario).</t>
    <phoneticPr fontId="39" type="noConversion"/>
  </si>
  <si>
    <r>
      <t xml:space="preserve">Haga click aquí para descargar las </t>
    </r>
    <r>
      <rPr>
        <i/>
        <u/>
        <sz val="11"/>
        <color theme="10"/>
        <rFont val="Calibri"/>
        <family val="2"/>
      </rPr>
      <t>Orientaciones técnicas internacionales sobre educación en sexualidad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</si>
</sst>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1">
    <font>
      <sz val="11"/>
      <color theme="1"/>
      <name val="Calibri"/>
      <family val="2"/>
      <scheme val="minor"/>
    </font>
    <font>
      <b/>
      <sz val="12"/>
      <color theme="1"/>
      <name val="Calibri"/>
      <family val="2"/>
      <scheme val="minor"/>
    </font>
    <font>
      <sz val="11"/>
      <color theme="0"/>
      <name val="Calibri"/>
      <family val="2"/>
      <scheme val="minor"/>
    </font>
    <font>
      <b/>
      <sz val="20"/>
      <color theme="4" tint="-0.249977111117893"/>
      <name val="Cambria"/>
      <family val="1"/>
    </font>
    <font>
      <sz val="9"/>
      <color theme="0"/>
      <name val="Calibri"/>
      <family val="2"/>
      <scheme val="minor"/>
    </font>
    <font>
      <b/>
      <i/>
      <sz val="14"/>
      <name val="Calibri"/>
      <family val="2"/>
      <scheme val="minor"/>
    </font>
    <font>
      <b/>
      <sz val="12"/>
      <color theme="4" tint="-0.249977111117893"/>
      <name val="Calibri"/>
      <family val="2"/>
      <scheme val="minor"/>
    </font>
    <font>
      <sz val="14"/>
      <color theme="1"/>
      <name val="Calibri"/>
      <family val="2"/>
      <scheme val="minor"/>
    </font>
    <font>
      <b/>
      <sz val="14"/>
      <color theme="4" tint="-0.249977111117893"/>
      <name val="Cambria"/>
      <family val="1"/>
    </font>
    <font>
      <b/>
      <i/>
      <sz val="14"/>
      <color theme="1"/>
      <name val="Calibri"/>
      <family val="2"/>
      <scheme val="minor"/>
    </font>
    <font>
      <sz val="12"/>
      <color theme="0"/>
      <name val="Calibri"/>
      <family val="2"/>
      <scheme val="minor"/>
    </font>
    <font>
      <b/>
      <i/>
      <sz val="12"/>
      <color theme="1"/>
      <name val="Calibri"/>
      <family val="2"/>
      <scheme val="minor"/>
    </font>
    <font>
      <sz val="11"/>
      <color indexed="9"/>
      <name val="Eras Bold ITC"/>
      <family val="2"/>
    </font>
    <font>
      <i/>
      <sz val="12"/>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b/>
      <sz val="20"/>
      <color rgb="FF365F91"/>
      <name val="Cambria"/>
      <family val="1"/>
    </font>
    <font>
      <b/>
      <sz val="14"/>
      <color rgb="FF365F91"/>
      <name val="Cambria"/>
      <family val="1"/>
    </font>
    <font>
      <sz val="11"/>
      <color rgb="FF234367"/>
      <name val="Calibri"/>
      <family val="2"/>
      <scheme val="minor"/>
    </font>
    <font>
      <b/>
      <sz val="20"/>
      <color theme="0"/>
      <name val="Cambria"/>
      <family val="1"/>
      <scheme val="major"/>
    </font>
    <font>
      <sz val="14"/>
      <color theme="4" tint="-0.249977111117893"/>
      <name val="Cambria"/>
      <family val="1"/>
    </font>
    <font>
      <i/>
      <sz val="11"/>
      <color theme="0"/>
      <name val="Calibri"/>
      <family val="2"/>
      <scheme val="minor"/>
    </font>
    <font>
      <b/>
      <sz val="12"/>
      <color theme="0"/>
      <name val="Calibri"/>
      <family val="2"/>
      <scheme val="minor"/>
    </font>
    <font>
      <b/>
      <sz val="16"/>
      <color theme="0"/>
      <name val="Calibri"/>
      <family val="2"/>
      <scheme val="minor"/>
    </font>
    <font>
      <b/>
      <sz val="16"/>
      <color theme="2"/>
      <name val="Calibri"/>
      <family val="2"/>
      <scheme val="minor"/>
    </font>
    <font>
      <sz val="11"/>
      <color theme="4" tint="-0.249977111117893"/>
      <name val="Calibri"/>
      <family val="2"/>
      <scheme val="minor"/>
    </font>
    <font>
      <b/>
      <sz val="13"/>
      <color theme="4" tint="-0.249977111117893"/>
      <name val="Calibri"/>
      <family val="2"/>
      <scheme val="minor"/>
    </font>
    <font>
      <b/>
      <sz val="13"/>
      <name val="Calibri"/>
      <family val="2"/>
      <scheme val="minor"/>
    </font>
    <font>
      <sz val="12"/>
      <color rgb="FF000000"/>
      <name val="Calibri"/>
      <family val="2"/>
      <scheme val="minor"/>
    </font>
    <font>
      <b/>
      <sz val="14"/>
      <color rgb="FF234367"/>
      <name val="Calibri"/>
      <family val="2"/>
      <scheme val="minor"/>
    </font>
    <font>
      <b/>
      <sz val="14"/>
      <color theme="0"/>
      <name val="Calibri"/>
      <family val="2"/>
      <scheme val="minor"/>
    </font>
    <font>
      <b/>
      <sz val="18"/>
      <color theme="0"/>
      <name val="Calibri"/>
      <family val="2"/>
      <scheme val="minor"/>
    </font>
    <font>
      <sz val="11"/>
      <color rgb="FF000000"/>
      <name val="Calibri"/>
      <family val="2"/>
      <scheme val="minor"/>
    </font>
    <font>
      <sz val="11"/>
      <color indexed="8"/>
      <name val="Symbol"/>
      <family val="1"/>
      <charset val="2"/>
    </font>
    <font>
      <i/>
      <sz val="11"/>
      <color rgb="FF000000"/>
      <name val="Calibri"/>
      <family val="2"/>
      <scheme val="minor"/>
    </font>
    <font>
      <sz val="8"/>
      <name val="Calibri"/>
      <family val="2"/>
      <scheme val="minor"/>
    </font>
    <font>
      <b/>
      <i/>
      <sz val="11"/>
      <color theme="1"/>
      <name val="Calibri"/>
      <family val="2"/>
      <scheme val="minor"/>
    </font>
    <font>
      <b/>
      <sz val="14"/>
      <color theme="1"/>
      <name val="Calibri"/>
      <family val="2"/>
      <scheme val="minor"/>
    </font>
    <font>
      <u/>
      <sz val="11"/>
      <color indexed="12"/>
      <name val="Calibri"/>
      <family val="2"/>
    </font>
    <font>
      <sz val="11"/>
      <name val="Calibri"/>
      <family val="2"/>
    </font>
    <font>
      <sz val="11"/>
      <color indexed="8"/>
      <name val="Wingdings"/>
      <family val="2"/>
    </font>
    <font>
      <u/>
      <sz val="11"/>
      <color theme="11"/>
      <name val="Calibri"/>
      <family val="2"/>
      <scheme val="minor"/>
    </font>
    <font>
      <b/>
      <sz val="20"/>
      <color rgb="FF376091"/>
      <name val="Cambria"/>
      <family val="1"/>
    </font>
    <font>
      <u/>
      <sz val="11"/>
      <color indexed="12"/>
      <name val="Calibri"/>
      <family val="2"/>
    </font>
    <font>
      <sz val="11"/>
      <color indexed="8"/>
      <name val="Calibri"/>
      <family val="2"/>
    </font>
    <font>
      <sz val="11"/>
      <color indexed="8"/>
      <name val="Symbol"/>
      <family val="1"/>
      <charset val="2"/>
    </font>
    <font>
      <i/>
      <sz val="11"/>
      <color indexed="8"/>
      <name val="Calibri"/>
      <family val="2"/>
    </font>
    <font>
      <b/>
      <i/>
      <sz val="11"/>
      <color theme="4" tint="-0.249977111117893"/>
      <name val="Cambria"/>
      <family val="1"/>
    </font>
    <font>
      <b/>
      <sz val="11"/>
      <color indexed="8"/>
      <name val="Calibri"/>
      <family val="2"/>
    </font>
    <font>
      <i/>
      <u/>
      <sz val="11"/>
      <color indexed="12"/>
      <name val="Calibri"/>
      <family val="2"/>
    </font>
    <font>
      <b/>
      <i/>
      <sz val="14"/>
      <color indexed="8"/>
      <name val="Calibri"/>
      <family val="2"/>
    </font>
    <font>
      <sz val="11"/>
      <color indexed="9"/>
      <name val="Eras Bold ITC"/>
      <family val="2"/>
    </font>
    <font>
      <b/>
      <sz val="12"/>
      <color theme="4" tint="-0.249977111117893"/>
      <name val="Calibri"/>
      <family val="2"/>
    </font>
    <font>
      <b/>
      <sz val="20"/>
      <color indexed="9"/>
      <name val="Cambria"/>
      <family val="1"/>
    </font>
    <font>
      <b/>
      <i/>
      <sz val="18"/>
      <color indexed="9"/>
      <name val="Calibri"/>
      <family val="2"/>
    </font>
    <font>
      <b/>
      <sz val="18"/>
      <color indexed="9"/>
      <name val="Calibri"/>
      <family val="2"/>
    </font>
    <font>
      <b/>
      <sz val="12"/>
      <name val="Cambria"/>
      <family val="1"/>
    </font>
    <font>
      <sz val="8"/>
      <name val="Verdana"/>
      <family val="2"/>
    </font>
    <font>
      <u/>
      <sz val="11"/>
      <color theme="10"/>
      <name val="Calibri"/>
      <family val="2"/>
    </font>
    <font>
      <i/>
      <u/>
      <sz val="11"/>
      <color theme="10"/>
      <name val="Calibri"/>
      <family val="2"/>
    </font>
  </fonts>
  <fills count="13">
    <fill>
      <patternFill patternType="none"/>
    </fill>
    <fill>
      <patternFill patternType="gray125"/>
    </fill>
    <fill>
      <patternFill patternType="solid">
        <fgColor theme="0"/>
        <bgColor indexed="64"/>
      </patternFill>
    </fill>
    <fill>
      <patternFill patternType="solid">
        <fgColor rgb="FFFF5050"/>
        <bgColor indexed="64"/>
      </patternFill>
    </fill>
    <fill>
      <patternFill patternType="solid">
        <fgColor rgb="FF234367"/>
        <bgColor indexed="64"/>
      </patternFill>
    </fill>
    <fill>
      <patternFill patternType="solid">
        <fgColor theme="2"/>
        <bgColor indexed="64"/>
      </patternFill>
    </fill>
    <fill>
      <patternFill patternType="solid">
        <fgColor rgb="FFFF7575"/>
        <bgColor indexed="64"/>
      </patternFill>
    </fill>
    <fill>
      <patternFill patternType="solid">
        <fgColor rgb="FFEEECE1"/>
        <bgColor indexed="64"/>
      </patternFill>
    </fill>
    <fill>
      <patternFill patternType="solid">
        <fgColor rgb="FFFFFF00"/>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0" tint="-0.249977111117893"/>
        <bgColor indexed="64"/>
      </patternFill>
    </fill>
  </fills>
  <borders count="156">
    <border>
      <left/>
      <right/>
      <top/>
      <bottom/>
      <diagonal/>
    </border>
    <border>
      <left style="medium">
        <color rgb="FFFF5050"/>
      </left>
      <right/>
      <top style="medium">
        <color rgb="FFFF5050"/>
      </top>
      <bottom/>
      <diagonal/>
    </border>
    <border>
      <left/>
      <right/>
      <top style="medium">
        <color rgb="FFFF5050"/>
      </top>
      <bottom/>
      <diagonal/>
    </border>
    <border>
      <left/>
      <right style="medium">
        <color rgb="FFFF5050"/>
      </right>
      <top style="medium">
        <color rgb="FFFF5050"/>
      </top>
      <bottom/>
      <diagonal/>
    </border>
    <border>
      <left style="medium">
        <color rgb="FFFF5050"/>
      </left>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5050"/>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rgb="FFFF5050"/>
      </right>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rgb="FFFF5050"/>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medium">
        <color rgb="FFFF5050"/>
      </right>
      <top style="thin">
        <color theme="0" tint="-0.2499465926084170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medium">
        <color rgb="FFFF5050"/>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auto="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medium">
        <color rgb="FFFF5050"/>
      </bottom>
      <diagonal/>
    </border>
    <border>
      <left style="medium">
        <color rgb="FFFF5050"/>
      </left>
      <right style="thin">
        <color rgb="FFFF5050"/>
      </right>
      <top style="thin">
        <color auto="1"/>
      </top>
      <bottom/>
      <diagonal/>
    </border>
    <border>
      <left style="medium">
        <color rgb="FFFF5050"/>
      </left>
      <right style="thin">
        <color rgb="FFFF5050"/>
      </right>
      <top/>
      <bottom/>
      <diagonal/>
    </border>
    <border>
      <left style="medium">
        <color rgb="FFFF5050"/>
      </left>
      <right style="thin">
        <color rgb="FFFF5050"/>
      </right>
      <top/>
      <bottom style="medium">
        <color rgb="FFFF5050"/>
      </bottom>
      <diagonal/>
    </border>
    <border>
      <left style="thin">
        <color rgb="FFFF5050"/>
      </left>
      <right style="thin">
        <color theme="0" tint="-0.24994659260841701"/>
      </right>
      <top style="thin">
        <color theme="0" tint="-0.24994659260841701"/>
      </top>
      <bottom style="medium">
        <color rgb="FFFF5050"/>
      </bottom>
      <diagonal/>
    </border>
    <border>
      <left style="thin">
        <color rgb="FFFF5050"/>
      </left>
      <right style="thin">
        <color theme="0" tint="-0.24994659260841701"/>
      </right>
      <top style="thin">
        <color theme="0" tint="-0.24994659260841701"/>
      </top>
      <bottom style="thin">
        <color theme="0" tint="-0.24994659260841701"/>
      </bottom>
      <diagonal/>
    </border>
    <border>
      <left style="thin">
        <color rgb="FFFF5050"/>
      </left>
      <right style="thin">
        <color theme="0" tint="-0.24994659260841701"/>
      </right>
      <top style="thin">
        <color theme="0" tint="-0.24994659260841701"/>
      </top>
      <bottom style="thin">
        <color auto="1"/>
      </bottom>
      <diagonal/>
    </border>
    <border>
      <left style="thin">
        <color rgb="FFFF5050"/>
      </left>
      <right style="thin">
        <color theme="0" tint="-0.24994659260841701"/>
      </right>
      <top style="thin">
        <color auto="1"/>
      </top>
      <bottom style="thin">
        <color theme="0" tint="-0.24994659260841701"/>
      </bottom>
      <diagonal/>
    </border>
    <border>
      <left style="thin">
        <color rgb="FFFF5050"/>
      </left>
      <right style="thin">
        <color theme="0" tint="-0.24994659260841701"/>
      </right>
      <top/>
      <bottom style="thin">
        <color theme="0" tint="-0.24994659260841701"/>
      </bottom>
      <diagonal/>
    </border>
    <border>
      <left style="medium">
        <color rgb="FFFF5050"/>
      </left>
      <right style="thin">
        <color rgb="FFFF5050"/>
      </right>
      <top/>
      <bottom style="thin">
        <color auto="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medium">
        <color rgb="FFFF5050"/>
      </right>
      <top/>
      <bottom style="thin">
        <color auto="1"/>
      </bottom>
      <diagonal/>
    </border>
    <border>
      <left style="medium">
        <color rgb="FFFF5050"/>
      </left>
      <right/>
      <top/>
      <bottom style="thin">
        <color rgb="FFFF5050"/>
      </bottom>
      <diagonal/>
    </border>
    <border>
      <left/>
      <right/>
      <top/>
      <bottom style="thin">
        <color rgb="FFFF5050"/>
      </bottom>
      <diagonal/>
    </border>
    <border>
      <left/>
      <right style="medium">
        <color rgb="FFFF5050"/>
      </right>
      <top/>
      <bottom style="thin">
        <color rgb="FFFF5050"/>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thin">
        <color theme="0" tint="-0.24994659260841701"/>
      </left>
      <right style="medium">
        <color rgb="FFFF5050"/>
      </right>
      <top style="thin">
        <color theme="0" tint="-0.24994659260841701"/>
      </top>
      <bottom/>
      <diagonal/>
    </border>
    <border>
      <left style="medium">
        <color rgb="FFFF5050"/>
      </left>
      <right style="thin">
        <color rgb="FFFF5050"/>
      </right>
      <top style="thin">
        <color rgb="FFFF5050"/>
      </top>
      <bottom style="thin">
        <color auto="1"/>
      </bottom>
      <diagonal/>
    </border>
    <border>
      <left style="thin">
        <color rgb="FFFF5050"/>
      </left>
      <right style="thin">
        <color rgb="FFFF5050"/>
      </right>
      <top style="thin">
        <color rgb="FFFF5050"/>
      </top>
      <bottom style="thin">
        <color auto="1"/>
      </bottom>
      <diagonal/>
    </border>
    <border>
      <left style="thin">
        <color rgb="FFFF5050"/>
      </left>
      <right style="thin">
        <color theme="0" tint="-0.24994659260841701"/>
      </right>
      <top style="thin">
        <color rgb="FFFF5050"/>
      </top>
      <bottom style="thin">
        <color auto="1"/>
      </bottom>
      <diagonal/>
    </border>
    <border>
      <left style="thin">
        <color rgb="FFFF5050"/>
      </left>
      <right style="thin">
        <color rgb="FFFF5050"/>
      </right>
      <top style="thin">
        <color auto="1"/>
      </top>
      <bottom style="thin">
        <color theme="0" tint="-0.24994659260841701"/>
      </bottom>
      <diagonal/>
    </border>
    <border>
      <left style="thin">
        <color rgb="FFFF5050"/>
      </left>
      <right style="thin">
        <color rgb="FFFF5050"/>
      </right>
      <top style="thin">
        <color theme="0" tint="-0.24994659260841701"/>
      </top>
      <bottom style="thin">
        <color theme="0" tint="-0.24994659260841701"/>
      </bottom>
      <diagonal/>
    </border>
    <border>
      <left style="thin">
        <color rgb="FFFF5050"/>
      </left>
      <right style="thin">
        <color rgb="FFFF5050"/>
      </right>
      <top style="thin">
        <color theme="0" tint="-0.24994659260841701"/>
      </top>
      <bottom style="thin">
        <color auto="1"/>
      </bottom>
      <diagonal/>
    </border>
    <border>
      <left style="thin">
        <color rgb="FFFF5050"/>
      </left>
      <right style="thin">
        <color rgb="FFFF5050"/>
      </right>
      <top/>
      <bottom style="thin">
        <color theme="0" tint="-0.24994659260841701"/>
      </bottom>
      <diagonal/>
    </border>
    <border>
      <left style="thin">
        <color rgb="FFFF5050"/>
      </left>
      <right style="thin">
        <color rgb="FFFF5050"/>
      </right>
      <top style="thin">
        <color theme="0" tint="-0.24994659260841701"/>
      </top>
      <bottom/>
      <diagonal/>
    </border>
    <border>
      <left style="thin">
        <color rgb="FFFF5050"/>
      </left>
      <right style="thin">
        <color theme="0" tint="-0.24994659260841701"/>
      </right>
      <top style="thin">
        <color theme="0" tint="-0.24994659260841701"/>
      </top>
      <bottom/>
      <diagonal/>
    </border>
    <border>
      <left style="thin">
        <color theme="0"/>
      </left>
      <right style="thin">
        <color theme="0"/>
      </right>
      <top style="thin">
        <color theme="0"/>
      </top>
      <bottom style="thin">
        <color theme="0"/>
      </bottom>
      <diagonal/>
    </border>
    <border>
      <left style="thin">
        <color rgb="FFFF5050"/>
      </left>
      <right style="thin">
        <color rgb="FFFF5050"/>
      </right>
      <top style="thin">
        <color theme="0" tint="-0.24994659260841701"/>
      </top>
      <bottom style="medium">
        <color rgb="FFFF5050"/>
      </bottom>
      <diagonal/>
    </border>
    <border>
      <left/>
      <right style="thin">
        <color rgb="FFFF5050"/>
      </right>
      <top style="thin">
        <color rgb="FFFF5050"/>
      </top>
      <bottom style="thin">
        <color auto="1"/>
      </bottom>
      <diagonal/>
    </border>
    <border>
      <left style="medium">
        <color rgb="FFFF5050"/>
      </left>
      <right style="thin">
        <color rgb="FFFF5050"/>
      </right>
      <top style="medium">
        <color rgb="FFFF5050"/>
      </top>
      <bottom style="thin">
        <color rgb="FFFF5050"/>
      </bottom>
      <diagonal/>
    </border>
    <border>
      <left style="medium">
        <color rgb="FFFF5050"/>
      </left>
      <right style="thin">
        <color rgb="FFFF5050"/>
      </right>
      <top style="thin">
        <color rgb="FFFF5050"/>
      </top>
      <bottom style="thin">
        <color rgb="FFFF5050"/>
      </bottom>
      <diagonal/>
    </border>
    <border>
      <left style="medium">
        <color rgb="FFFF5050"/>
      </left>
      <right style="thin">
        <color rgb="FFFF5050"/>
      </right>
      <top style="thin">
        <color rgb="FFFF5050"/>
      </top>
      <bottom style="medium">
        <color rgb="FFFF5050"/>
      </bottom>
      <diagonal/>
    </border>
    <border>
      <left style="medium">
        <color rgb="FFFF5050"/>
      </left>
      <right style="thin">
        <color rgb="FFFF5050"/>
      </right>
      <top style="thin">
        <color rgb="FFFF5050"/>
      </top>
      <bottom/>
      <diagonal/>
    </border>
    <border>
      <left style="medium">
        <color rgb="FFFF5050"/>
      </left>
      <right style="thin">
        <color rgb="FFFF5050"/>
      </right>
      <top/>
      <bottom style="thin">
        <color rgb="FFFF5050"/>
      </bottom>
      <diagonal/>
    </border>
    <border>
      <left style="thin">
        <color rgb="FFFF5050"/>
      </left>
      <right/>
      <top style="medium">
        <color rgb="FFFF5050"/>
      </top>
      <bottom style="thin">
        <color rgb="FFFF5050"/>
      </bottom>
      <diagonal/>
    </border>
    <border>
      <left/>
      <right style="medium">
        <color rgb="FFFF5050"/>
      </right>
      <top style="medium">
        <color rgb="FFFF5050"/>
      </top>
      <bottom style="thin">
        <color rgb="FFFF5050"/>
      </bottom>
      <diagonal/>
    </border>
    <border>
      <left style="thin">
        <color rgb="FFFF5050"/>
      </left>
      <right/>
      <top style="thin">
        <color rgb="FFFF5050"/>
      </top>
      <bottom style="thin">
        <color rgb="FFFF5050"/>
      </bottom>
      <diagonal/>
    </border>
    <border>
      <left/>
      <right style="medium">
        <color rgb="FFFF5050"/>
      </right>
      <top style="thin">
        <color rgb="FFFF5050"/>
      </top>
      <bottom style="thin">
        <color rgb="FFFF5050"/>
      </bottom>
      <diagonal/>
    </border>
    <border>
      <left style="thin">
        <color rgb="FFFF5050"/>
      </left>
      <right/>
      <top style="thin">
        <color rgb="FFFF5050"/>
      </top>
      <bottom style="medium">
        <color rgb="FFFF5050"/>
      </bottom>
      <diagonal/>
    </border>
    <border>
      <left/>
      <right style="medium">
        <color rgb="FFFF5050"/>
      </right>
      <top style="thin">
        <color rgb="FFFF5050"/>
      </top>
      <bottom style="medium">
        <color rgb="FFFF5050"/>
      </bottom>
      <diagonal/>
    </border>
    <border>
      <left/>
      <right/>
      <top/>
      <bottom style="medium">
        <color rgb="FFFF5050"/>
      </bottom>
      <diagonal/>
    </border>
    <border>
      <left style="thin">
        <color rgb="FFFF5050"/>
      </left>
      <right style="thin">
        <color rgb="FFFF5050"/>
      </right>
      <top/>
      <bottom style="thin">
        <color auto="1"/>
      </bottom>
      <diagonal/>
    </border>
    <border>
      <left style="thin">
        <color rgb="FFFF5050"/>
      </left>
      <right style="thin">
        <color theme="0" tint="-0.2499465926084170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5050"/>
      </left>
      <right/>
      <top style="medium">
        <color rgb="FFFF5050"/>
      </top>
      <bottom style="medium">
        <color rgb="FFFF5050"/>
      </bottom>
      <diagonal/>
    </border>
    <border>
      <left/>
      <right/>
      <top style="medium">
        <color rgb="FFFF5050"/>
      </top>
      <bottom style="medium">
        <color rgb="FFFF5050"/>
      </bottom>
      <diagonal/>
    </border>
    <border>
      <left/>
      <right style="medium">
        <color rgb="FFFF5050"/>
      </right>
      <top style="medium">
        <color rgb="FFFF5050"/>
      </top>
      <bottom style="medium">
        <color rgb="FFFF5050"/>
      </bottom>
      <diagonal/>
    </border>
    <border>
      <left style="thin">
        <color theme="0" tint="-0.24994659260841701"/>
      </left>
      <right/>
      <top style="thin">
        <color theme="0" tint="-0.24994659260841701"/>
      </top>
      <bottom style="thin">
        <color theme="0" tint="-0.24994659260841701"/>
      </bottom>
      <diagonal/>
    </border>
    <border>
      <left/>
      <right style="medium">
        <color rgb="FFFF5050"/>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style="medium">
        <color rgb="FFFF5050"/>
      </right>
      <top style="thin">
        <color theme="0" tint="-0.24994659260841701"/>
      </top>
      <bottom style="thin">
        <color auto="1"/>
      </bottom>
      <diagonal/>
    </border>
    <border>
      <left/>
      <right style="thin">
        <color theme="0" tint="-0.24994659260841701"/>
      </right>
      <top/>
      <bottom/>
      <diagonal/>
    </border>
    <border>
      <left style="medium">
        <color rgb="FFFF5050"/>
      </left>
      <right/>
      <top style="thin">
        <color rgb="FFFF5050"/>
      </top>
      <bottom style="thin">
        <color auto="1"/>
      </bottom>
      <diagonal/>
    </border>
    <border>
      <left/>
      <right style="thin">
        <color theme="0" tint="-0.24994659260841701"/>
      </right>
      <top style="thin">
        <color rgb="FFFF5050"/>
      </top>
      <bottom style="thin">
        <color auto="1"/>
      </bottom>
      <diagonal/>
    </border>
    <border>
      <left style="medium">
        <color rgb="FFFF5050"/>
      </left>
      <right/>
      <top style="thin">
        <color auto="1"/>
      </top>
      <bottom/>
      <diagonal/>
    </border>
    <border>
      <left/>
      <right/>
      <top style="thin">
        <color auto="1"/>
      </top>
      <bottom/>
      <diagonal/>
    </border>
    <border>
      <left/>
      <right style="thin">
        <color theme="0" tint="-0.249977111117893"/>
      </right>
      <top style="thin">
        <color auto="1"/>
      </top>
      <bottom/>
      <diagonal/>
    </border>
    <border>
      <left style="medium">
        <color rgb="FFFF5050"/>
      </left>
      <right/>
      <top/>
      <bottom/>
      <diagonal/>
    </border>
    <border>
      <left/>
      <right style="thin">
        <color theme="0" tint="-0.249977111117893"/>
      </right>
      <top/>
      <bottom/>
      <diagonal/>
    </border>
    <border>
      <left/>
      <right style="medium">
        <color rgb="FFFF5050"/>
      </right>
      <top/>
      <bottom/>
      <diagonal/>
    </border>
    <border>
      <left style="medium">
        <color rgb="FFFF5050"/>
      </left>
      <right/>
      <top/>
      <bottom style="medium">
        <color rgb="FFFF5050"/>
      </bottom>
      <diagonal/>
    </border>
    <border>
      <left/>
      <right style="thin">
        <color theme="0" tint="-0.249977111117893"/>
      </right>
      <top/>
      <bottom style="medium">
        <color rgb="FFFF5050"/>
      </bottom>
      <diagonal/>
    </border>
    <border>
      <left/>
      <right style="medium">
        <color rgb="FFFF5050"/>
      </right>
      <top/>
      <bottom style="medium">
        <color rgb="FFFF5050"/>
      </bottom>
      <diagonal/>
    </border>
    <border>
      <left style="medium">
        <color rgb="FFFF5050"/>
      </left>
      <right/>
      <top style="medium">
        <color rgb="FFFF5050"/>
      </top>
      <bottom style="thin">
        <color rgb="FFFF5050"/>
      </bottom>
      <diagonal/>
    </border>
    <border>
      <left/>
      <right/>
      <top style="medium">
        <color rgb="FFFF5050"/>
      </top>
      <bottom style="thin">
        <color rgb="FFFF5050"/>
      </bottom>
      <diagonal/>
    </border>
    <border>
      <left style="thin">
        <color theme="0" tint="-0.24994659260841701"/>
      </left>
      <right/>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medium">
        <color rgb="FFFF5050"/>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style="thin">
        <color auto="1"/>
      </top>
      <bottom style="thin">
        <color theme="0" tint="-0.24994659260841701"/>
      </bottom>
      <diagonal/>
    </border>
    <border>
      <left/>
      <right style="medium">
        <color rgb="FFFF5050"/>
      </right>
      <top style="thin">
        <color auto="1"/>
      </top>
      <bottom style="thin">
        <color theme="0" tint="-0.24994659260841701"/>
      </bottom>
      <diagonal/>
    </border>
    <border>
      <left/>
      <right/>
      <top style="thin">
        <color theme="0" tint="-0.24994659260841701"/>
      </top>
      <bottom style="medium">
        <color rgb="FFFF5050"/>
      </bottom>
      <diagonal/>
    </border>
    <border>
      <left/>
      <right style="medium">
        <color rgb="FFFF5050"/>
      </right>
      <top style="thin">
        <color theme="0" tint="-0.24994659260841701"/>
      </top>
      <bottom style="medium">
        <color rgb="FFFF5050"/>
      </bottom>
      <diagonal/>
    </border>
    <border>
      <left style="thin">
        <color rgb="FFFF5050"/>
      </left>
      <right/>
      <top/>
      <bottom style="thin">
        <color theme="0" tint="-0.24994659260841701"/>
      </bottom>
      <diagonal/>
    </border>
    <border>
      <left style="thin">
        <color rgb="FFFF5050"/>
      </left>
      <right/>
      <top style="thin">
        <color auto="1"/>
      </top>
      <bottom/>
      <diagonal/>
    </border>
    <border>
      <left style="thin">
        <color theme="0" tint="-0.24994659260841701"/>
      </left>
      <right style="thin">
        <color rgb="FFBFBFBF"/>
      </right>
      <top style="thin">
        <color theme="0" tint="-0.24994659260841701"/>
      </top>
      <bottom style="thin">
        <color theme="0" tint="-0.24994659260841701"/>
      </bottom>
      <diagonal/>
    </border>
    <border>
      <left style="thin">
        <color rgb="FFBFBFBF"/>
      </left>
      <right style="thin">
        <color rgb="FFBFBFBF"/>
      </right>
      <top style="thin">
        <color theme="0" tint="-0.24994659260841701"/>
      </top>
      <bottom style="thin">
        <color theme="0" tint="-0.24994659260841701"/>
      </bottom>
      <diagonal/>
    </border>
    <border>
      <left style="thin">
        <color theme="0" tint="-0.24994659260841701"/>
      </left>
      <right/>
      <top style="thin">
        <color rgb="FFFF5050"/>
      </top>
      <bottom style="thin">
        <color auto="1"/>
      </bottom>
      <diagonal/>
    </border>
    <border>
      <left/>
      <right/>
      <top style="thin">
        <color rgb="FFFF5050"/>
      </top>
      <bottom style="thin">
        <color auto="1"/>
      </bottom>
      <diagonal/>
    </border>
    <border>
      <left/>
      <right style="medium">
        <color rgb="FFFF5050"/>
      </right>
      <top style="thin">
        <color rgb="FFFF5050"/>
      </top>
      <bottom style="thin">
        <color auto="1"/>
      </bottom>
      <diagonal/>
    </border>
    <border>
      <left style="thin">
        <color rgb="FFFF5050"/>
      </left>
      <right style="thin">
        <color rgb="FFFF5050"/>
      </right>
      <top/>
      <bottom/>
      <diagonal/>
    </border>
    <border>
      <left style="thin">
        <color rgb="FFFF5050"/>
      </left>
      <right style="thin">
        <color theme="0" tint="-0.24994659260841701"/>
      </right>
      <top style="thin">
        <color theme="0" tint="-0.24994659260841701"/>
      </top>
      <bottom style="thin">
        <color rgb="FFFF5050"/>
      </bottom>
      <diagonal/>
    </border>
    <border>
      <left style="thin">
        <color theme="0" tint="-0.24994659260841701"/>
      </left>
      <right/>
      <top style="thin">
        <color theme="0" tint="-0.24994659260841701"/>
      </top>
      <bottom style="thin">
        <color rgb="FFFF5050"/>
      </bottom>
      <diagonal/>
    </border>
    <border>
      <left/>
      <right style="thin">
        <color theme="0" tint="-0.24994659260841701"/>
      </right>
      <top style="thin">
        <color theme="0" tint="-0.24994659260841701"/>
      </top>
      <bottom style="thin">
        <color rgb="FFFF5050"/>
      </bottom>
      <diagonal/>
    </border>
    <border>
      <left style="thin">
        <color theme="0" tint="-0.24994659260841701"/>
      </left>
      <right style="medium">
        <color rgb="FFFF5050"/>
      </right>
      <top style="thin">
        <color theme="0" tint="-0.24994659260841701"/>
      </top>
      <bottom style="thin">
        <color rgb="FFFF5050"/>
      </bottom>
      <diagonal/>
    </border>
    <border>
      <left style="medium">
        <color rgb="FFFF5050"/>
      </left>
      <right/>
      <top style="thin">
        <color rgb="FFFF5050"/>
      </top>
      <bottom/>
      <diagonal/>
    </border>
    <border>
      <left/>
      <right/>
      <top style="thin">
        <color rgb="FFFF5050"/>
      </top>
      <bottom/>
      <diagonal/>
    </border>
    <border>
      <left style="thin">
        <color rgb="FFFF5050"/>
      </left>
      <right/>
      <top style="thin">
        <color rgb="FFFF5050"/>
      </top>
      <bottom/>
      <diagonal/>
    </border>
    <border>
      <left/>
      <right style="medium">
        <color rgb="FFFF5050"/>
      </right>
      <top style="thin">
        <color rgb="FFFF5050"/>
      </top>
      <bottom/>
      <diagonal/>
    </border>
    <border>
      <left style="thin">
        <color rgb="FFFF5050"/>
      </left>
      <right/>
      <top/>
      <bottom style="thin">
        <color rgb="FFFF5050"/>
      </bottom>
      <diagonal/>
    </border>
    <border>
      <left style="thin">
        <color rgb="FFFF5050"/>
      </left>
      <right style="thin">
        <color theme="0" tint="-0.24994659260841701"/>
      </right>
      <top/>
      <bottom/>
      <diagonal/>
    </border>
    <border>
      <left style="thin">
        <color theme="0" tint="-0.24994659260841701"/>
      </left>
      <right style="thin">
        <color theme="0" tint="-0.24994659260841701"/>
      </right>
      <top/>
      <bottom/>
      <diagonal/>
    </border>
    <border>
      <left style="thin">
        <color rgb="FFFF5050"/>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77111117893"/>
      </left>
      <right style="medium">
        <color rgb="FFFF5050"/>
      </right>
      <top style="thin">
        <color auto="1"/>
      </top>
      <bottom/>
      <diagonal/>
    </border>
    <border>
      <left style="thin">
        <color theme="0" tint="-0.249977111117893"/>
      </left>
      <right style="medium">
        <color rgb="FFFF5050"/>
      </right>
      <top/>
      <bottom/>
      <diagonal/>
    </border>
    <border>
      <left style="thin">
        <color theme="0" tint="-0.249977111117893"/>
      </left>
      <right style="medium">
        <color rgb="FFFF5050"/>
      </right>
      <top/>
      <bottom style="medium">
        <color rgb="FFFF505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F5050"/>
      </left>
      <right/>
      <top style="thin">
        <color rgb="FFFF5050"/>
      </top>
      <bottom style="thin">
        <color rgb="FFFF5050"/>
      </bottom>
      <diagonal/>
    </border>
    <border>
      <left/>
      <right/>
      <top style="thin">
        <color rgb="FFFF5050"/>
      </top>
      <bottom style="thin">
        <color rgb="FFFF5050"/>
      </bottom>
      <diagonal/>
    </border>
    <border>
      <left style="thin">
        <color rgb="FFFF5050"/>
      </left>
      <right style="thin">
        <color auto="1"/>
      </right>
      <top style="thin">
        <color rgb="FFFF5050"/>
      </top>
      <bottom style="thin">
        <color auto="1"/>
      </bottom>
      <diagonal/>
    </border>
    <border>
      <left style="thin">
        <color auto="1"/>
      </left>
      <right style="thin">
        <color auto="1"/>
      </right>
      <top style="thin">
        <color rgb="FFFF5050"/>
      </top>
      <bottom style="thin">
        <color auto="1"/>
      </bottom>
      <diagonal/>
    </border>
    <border>
      <left style="thin">
        <color auto="1"/>
      </left>
      <right style="thin">
        <color rgb="FFFF5050"/>
      </right>
      <top style="thin">
        <color rgb="FFFF5050"/>
      </top>
      <bottom style="thin">
        <color auto="1"/>
      </bottom>
      <diagonal/>
    </border>
    <border>
      <left style="thin">
        <color rgb="FFFF5050"/>
      </left>
      <right style="thin">
        <color auto="1"/>
      </right>
      <top style="thin">
        <color auto="1"/>
      </top>
      <bottom style="thin">
        <color auto="1"/>
      </bottom>
      <diagonal/>
    </border>
    <border>
      <left style="thin">
        <color auto="1"/>
      </left>
      <right style="thin">
        <color rgb="FFFF5050"/>
      </right>
      <top style="thin">
        <color auto="1"/>
      </top>
      <bottom style="thin">
        <color auto="1"/>
      </bottom>
      <diagonal/>
    </border>
    <border>
      <left style="thin">
        <color rgb="FFFF5050"/>
      </left>
      <right style="thin">
        <color auto="1"/>
      </right>
      <top style="thin">
        <color auto="1"/>
      </top>
      <bottom style="thin">
        <color rgb="FFFF5050"/>
      </bottom>
      <diagonal/>
    </border>
    <border>
      <left style="thin">
        <color auto="1"/>
      </left>
      <right style="thin">
        <color auto="1"/>
      </right>
      <top style="thin">
        <color auto="1"/>
      </top>
      <bottom style="thin">
        <color rgb="FFFF5050"/>
      </bottom>
      <diagonal/>
    </border>
    <border>
      <left style="thin">
        <color theme="0" tint="-0.24994659260841701"/>
      </left>
      <right style="thin">
        <color theme="0" tint="-0.24994659260841701"/>
      </right>
      <top style="thin">
        <color rgb="FFFF5050"/>
      </top>
      <bottom style="thin">
        <color auto="1"/>
      </bottom>
      <diagonal/>
    </border>
    <border>
      <left style="thin">
        <color theme="0" tint="-0.24994659260841701"/>
      </left>
      <right style="medium">
        <color rgb="FFFF5050"/>
      </right>
      <top style="thin">
        <color rgb="FFFF5050"/>
      </top>
      <bottom style="thin">
        <color auto="1"/>
      </bottom>
      <diagonal/>
    </border>
    <border>
      <left style="medium">
        <color rgb="FFFF5050"/>
      </left>
      <right/>
      <top style="thin">
        <color theme="0" tint="-0.34998626667073579"/>
      </top>
      <bottom style="thin">
        <color theme="0" tint="-0.34998626667073579"/>
      </bottom>
      <diagonal/>
    </border>
    <border>
      <left style="medium">
        <color rgb="FFFF5050"/>
      </left>
      <right/>
      <top style="thin">
        <color theme="0" tint="-0.34998626667073579"/>
      </top>
      <bottom style="medium">
        <color rgb="FFFF5050"/>
      </bottom>
      <diagonal/>
    </border>
    <border>
      <left style="medium">
        <color rgb="FFFF5050"/>
      </left>
      <right/>
      <top style="thin">
        <color theme="0" tint="-0.34998626667073579"/>
      </top>
      <bottom style="thin">
        <color auto="1"/>
      </bottom>
      <diagonal/>
    </border>
    <border>
      <left style="medium">
        <color rgb="FFFF5050"/>
      </left>
      <right/>
      <top/>
      <bottom style="thin">
        <color theme="0" tint="-0.34998626667073579"/>
      </bottom>
      <diagonal/>
    </border>
    <border>
      <left style="medium">
        <color rgb="FFFF5050"/>
      </left>
      <right/>
      <top style="thin">
        <color theme="0" tint="-0.34998626667073579"/>
      </top>
      <bottom/>
      <diagonal/>
    </border>
    <border>
      <left style="thin">
        <color rgb="FFFF5050"/>
      </left>
      <right style="thin">
        <color rgb="FFFF5050"/>
      </right>
      <top style="thin">
        <color rgb="FFFF5050"/>
      </top>
      <bottom style="thin">
        <color rgb="FFFF5050"/>
      </bottom>
      <diagonal/>
    </border>
    <border>
      <left style="thin">
        <color rgb="FFFF5050"/>
      </left>
      <right style="medium">
        <color rgb="FFFF5050"/>
      </right>
      <top style="thin">
        <color rgb="FFFF5050"/>
      </top>
      <bottom style="thin">
        <color rgb="FFFF5050"/>
      </bottom>
      <diagonal/>
    </border>
    <border>
      <left style="thin">
        <color rgb="FFFF5050"/>
      </left>
      <right/>
      <top style="thin">
        <color auto="1"/>
      </top>
      <bottom style="thin">
        <color theme="0" tint="-0.24994659260841701"/>
      </bottom>
      <diagonal/>
    </border>
    <border>
      <left/>
      <right style="thin">
        <color rgb="FFFF5050"/>
      </right>
      <top style="thin">
        <color rgb="FFFF5050"/>
      </top>
      <bottom/>
      <diagonal/>
    </border>
    <border>
      <left/>
      <right style="thin">
        <color rgb="FFFF5050"/>
      </right>
      <top/>
      <bottom style="thin">
        <color rgb="FFFF5050"/>
      </bottom>
      <diagonal/>
    </border>
  </borders>
  <cellStyleXfs count="7">
    <xf numFmtId="0" fontId="0" fillId="0" borderId="0"/>
    <xf numFmtId="0" fontId="39" fillId="0" borderId="0" applyNumberFormat="0" applyFill="0" applyBorder="0" applyAlignment="0" applyProtection="0">
      <alignment vertical="top"/>
      <protection locked="0"/>
    </xf>
    <xf numFmtId="9" fontId="15" fillId="0" borderId="0" applyFont="0" applyFill="0" applyBorder="0" applyAlignment="0" applyProtection="0"/>
    <xf numFmtId="0" fontId="42" fillId="0" borderId="0" applyNumberFormat="0" applyFill="0" applyBorder="0" applyAlignment="0" applyProtection="0"/>
    <xf numFmtId="0" fontId="44"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cellStyleXfs>
  <cellXfs count="562">
    <xf numFmtId="0" fontId="0" fillId="0" borderId="0" xfId="0"/>
    <xf numFmtId="0" fontId="0" fillId="0" borderId="0" xfId="0" applyAlignment="1">
      <alignment wrapText="1"/>
    </xf>
    <xf numFmtId="0" fontId="0" fillId="4" borderId="0" xfId="0" applyFill="1" applyBorder="1" applyAlignment="1">
      <alignment wrapText="1"/>
    </xf>
    <xf numFmtId="0" fontId="0" fillId="4" borderId="0" xfId="0" applyFill="1" applyBorder="1"/>
    <xf numFmtId="0" fontId="0" fillId="4" borderId="0" xfId="0" applyFill="1"/>
    <xf numFmtId="0" fontId="0" fillId="4" borderId="0" xfId="0" applyFill="1" applyProtection="1"/>
    <xf numFmtId="0" fontId="0" fillId="4" borderId="0" xfId="0" applyFill="1" applyAlignment="1" applyProtection="1">
      <alignment wrapText="1"/>
    </xf>
    <xf numFmtId="0" fontId="0" fillId="0" borderId="0" xfId="0" applyAlignment="1" applyProtection="1">
      <alignment wrapText="1"/>
    </xf>
    <xf numFmtId="0" fontId="0" fillId="4" borderId="0" xfId="0" applyFill="1" applyAlignment="1">
      <alignment wrapText="1"/>
    </xf>
    <xf numFmtId="0" fontId="1" fillId="4" borderId="0" xfId="0" applyFont="1" applyFill="1" applyBorder="1" applyAlignment="1">
      <alignment wrapText="1"/>
    </xf>
    <xf numFmtId="0" fontId="0" fillId="4" borderId="0" xfId="0" applyFill="1" applyAlignment="1"/>
    <xf numFmtId="0" fontId="0" fillId="0" borderId="5" xfId="0" applyBorder="1" applyAlignment="1" applyProtection="1">
      <alignment horizontal="left"/>
      <protection locked="0"/>
    </xf>
    <xf numFmtId="0" fontId="0" fillId="0" borderId="6" xfId="0" applyBorder="1" applyAlignment="1" applyProtection="1">
      <alignment wrapText="1"/>
      <protection locked="0"/>
    </xf>
    <xf numFmtId="0" fontId="0" fillId="0" borderId="9" xfId="0" applyBorder="1" applyAlignment="1" applyProtection="1">
      <alignment horizontal="left"/>
      <protection locked="0"/>
    </xf>
    <xf numFmtId="0" fontId="0" fillId="0" borderId="13" xfId="0" applyBorder="1" applyAlignment="1" applyProtection="1">
      <alignment horizontal="left"/>
      <protection locked="0"/>
    </xf>
    <xf numFmtId="0" fontId="0" fillId="0" borderId="11" xfId="0" applyBorder="1" applyAlignment="1" applyProtection="1">
      <alignment horizontal="left"/>
      <protection locked="0"/>
    </xf>
    <xf numFmtId="0" fontId="0" fillId="0" borderId="12" xfId="0" applyBorder="1" applyAlignment="1" applyProtection="1">
      <alignment wrapText="1"/>
      <protection locked="0"/>
    </xf>
    <xf numFmtId="0" fontId="0" fillId="0" borderId="8" xfId="0" applyBorder="1" applyAlignment="1" applyProtection="1">
      <alignment wrapText="1"/>
      <protection locked="0"/>
    </xf>
    <xf numFmtId="0" fontId="0" fillId="5" borderId="6" xfId="0" applyFill="1" applyBorder="1" applyAlignment="1" applyProtection="1">
      <alignment wrapText="1"/>
    </xf>
    <xf numFmtId="0" fontId="0" fillId="5" borderId="14" xfId="0" applyFill="1" applyBorder="1" applyAlignment="1" applyProtection="1">
      <alignment wrapText="1"/>
    </xf>
    <xf numFmtId="0" fontId="0" fillId="0" borderId="7" xfId="0" applyBorder="1" applyAlignment="1" applyProtection="1">
      <alignment horizontal="left"/>
      <protection locked="0"/>
    </xf>
    <xf numFmtId="0" fontId="0" fillId="5" borderId="17" xfId="0" applyFill="1" applyBorder="1" applyAlignment="1">
      <alignment horizontal="left" wrapText="1"/>
    </xf>
    <xf numFmtId="0" fontId="0" fillId="5" borderId="15" xfId="0" applyFill="1" applyBorder="1" applyAlignment="1">
      <alignment horizontal="left" wrapText="1"/>
    </xf>
    <xf numFmtId="0" fontId="0" fillId="5" borderId="5" xfId="0" applyFill="1" applyBorder="1" applyAlignment="1" applyProtection="1">
      <alignment horizontal="left" wrapText="1"/>
    </xf>
    <xf numFmtId="0" fontId="0" fillId="5" borderId="5" xfId="0" applyFill="1" applyBorder="1" applyAlignment="1" applyProtection="1">
      <alignment horizontal="left"/>
      <protection locked="0"/>
    </xf>
    <xf numFmtId="0" fontId="0" fillId="0" borderId="29" xfId="0" applyBorder="1" applyAlignment="1" applyProtection="1">
      <alignment horizontal="left"/>
      <protection locked="0"/>
    </xf>
    <xf numFmtId="164" fontId="0" fillId="0" borderId="5" xfId="0" applyNumberFormat="1" applyBorder="1" applyAlignment="1" applyProtection="1">
      <alignment wrapText="1"/>
      <protection locked="0"/>
    </xf>
    <xf numFmtId="164" fontId="0" fillId="0" borderId="7" xfId="0" applyNumberFormat="1" applyBorder="1" applyAlignment="1" applyProtection="1">
      <alignment wrapText="1"/>
      <protection locked="0"/>
    </xf>
    <xf numFmtId="0" fontId="0" fillId="5" borderId="5" xfId="0" applyFill="1" applyBorder="1" applyAlignment="1" applyProtection="1">
      <alignment horizontal="left"/>
    </xf>
    <xf numFmtId="0" fontId="5" fillId="5" borderId="4" xfId="0" applyFont="1" applyFill="1" applyBorder="1" applyAlignment="1" applyProtection="1">
      <alignment wrapText="1"/>
    </xf>
    <xf numFmtId="0" fontId="5" fillId="5" borderId="30" xfId="0" applyFont="1" applyFill="1" applyBorder="1" applyAlignment="1" applyProtection="1">
      <alignment wrapText="1"/>
    </xf>
    <xf numFmtId="0" fontId="5" fillId="5" borderId="32" xfId="0" applyFont="1" applyFill="1" applyBorder="1" applyAlignment="1" applyProtection="1">
      <alignment horizontal="center" wrapText="1"/>
    </xf>
    <xf numFmtId="0" fontId="0" fillId="5" borderId="26" xfId="0" applyFill="1" applyBorder="1" applyAlignment="1" applyProtection="1">
      <alignment wrapText="1"/>
    </xf>
    <xf numFmtId="0" fontId="0" fillId="5" borderId="24" xfId="0" applyFill="1" applyBorder="1" applyAlignment="1" applyProtection="1">
      <alignment wrapText="1"/>
    </xf>
    <xf numFmtId="0" fontId="7" fillId="5" borderId="4" xfId="0" applyFont="1" applyFill="1" applyBorder="1" applyAlignment="1">
      <alignment wrapText="1"/>
    </xf>
    <xf numFmtId="0" fontId="9" fillId="5" borderId="30" xfId="0" applyFont="1" applyFill="1" applyBorder="1" applyAlignment="1">
      <alignment wrapText="1"/>
    </xf>
    <xf numFmtId="0" fontId="9" fillId="5" borderId="31" xfId="0" applyFont="1" applyFill="1" applyBorder="1" applyAlignment="1">
      <alignment horizontal="center" wrapText="1"/>
    </xf>
    <xf numFmtId="0" fontId="9" fillId="5" borderId="31" xfId="0" applyFont="1" applyFill="1" applyBorder="1" applyAlignment="1">
      <alignment horizontal="center"/>
    </xf>
    <xf numFmtId="0" fontId="9" fillId="5" borderId="32" xfId="0" applyFont="1" applyFill="1" applyBorder="1" applyAlignment="1">
      <alignment horizontal="center"/>
    </xf>
    <xf numFmtId="0" fontId="2" fillId="4" borderId="0" xfId="0" applyFont="1" applyFill="1" applyAlignment="1" applyProtection="1">
      <alignment wrapText="1"/>
    </xf>
    <xf numFmtId="0" fontId="0" fillId="4" borderId="0" xfId="0" applyFill="1" applyAlignment="1" applyProtection="1"/>
    <xf numFmtId="0" fontId="0" fillId="0" borderId="42" xfId="0" applyBorder="1" applyAlignment="1" applyProtection="1">
      <alignment wrapText="1"/>
      <protection locked="0"/>
    </xf>
    <xf numFmtId="0" fontId="2" fillId="4" borderId="0" xfId="0" applyFont="1" applyFill="1" applyBorder="1" applyAlignment="1" applyProtection="1">
      <alignment wrapText="1"/>
    </xf>
    <xf numFmtId="0" fontId="2" fillId="4" borderId="0" xfId="0" applyFont="1" applyFill="1" applyAlignment="1" applyProtection="1">
      <alignment vertical="top"/>
    </xf>
    <xf numFmtId="0" fontId="2" fillId="4" borderId="0" xfId="0" applyFont="1" applyFill="1" applyAlignment="1" applyProtection="1">
      <alignment horizontal="left" vertical="top"/>
    </xf>
    <xf numFmtId="0" fontId="10" fillId="4" borderId="0" xfId="0" applyFont="1" applyFill="1" applyBorder="1" applyAlignment="1" applyProtection="1">
      <alignment wrapText="1"/>
    </xf>
    <xf numFmtId="0" fontId="2" fillId="4" borderId="5" xfId="0" applyFont="1" applyFill="1" applyBorder="1" applyAlignment="1" applyProtection="1">
      <alignment wrapText="1"/>
    </xf>
    <xf numFmtId="0" fontId="10" fillId="4" borderId="5" xfId="0" applyFont="1" applyFill="1" applyBorder="1" applyAlignment="1" applyProtection="1">
      <alignment wrapText="1"/>
    </xf>
    <xf numFmtId="0" fontId="2" fillId="4" borderId="52" xfId="0" applyFont="1" applyFill="1" applyBorder="1" applyAlignment="1" applyProtection="1">
      <alignment wrapText="1"/>
    </xf>
    <xf numFmtId="0" fontId="2" fillId="4" borderId="52" xfId="0" applyFont="1" applyFill="1" applyBorder="1"/>
    <xf numFmtId="0" fontId="2" fillId="4" borderId="52" xfId="0" applyFont="1" applyFill="1" applyBorder="1" applyAlignment="1">
      <alignment wrapText="1"/>
    </xf>
    <xf numFmtId="0" fontId="0" fillId="4" borderId="0" xfId="0" applyFill="1" applyAlignment="1" applyProtection="1">
      <alignment horizontal="center" wrapText="1"/>
    </xf>
    <xf numFmtId="0" fontId="0" fillId="2" borderId="0" xfId="0" applyFill="1" applyProtection="1"/>
    <xf numFmtId="0" fontId="9" fillId="5" borderId="44" xfId="0" applyFont="1" applyFill="1" applyBorder="1" applyAlignment="1" applyProtection="1">
      <alignment horizontal="center" vertical="center" wrapText="1"/>
    </xf>
    <xf numFmtId="0" fontId="9" fillId="5" borderId="31" xfId="0" applyFont="1" applyFill="1" applyBorder="1" applyAlignment="1" applyProtection="1">
      <alignment horizontal="center" vertical="center" wrapText="1"/>
    </xf>
    <xf numFmtId="0" fontId="9" fillId="5" borderId="32" xfId="0" applyFont="1" applyFill="1" applyBorder="1" applyAlignment="1" applyProtection="1">
      <alignment horizontal="center" vertical="center" wrapText="1"/>
    </xf>
    <xf numFmtId="0" fontId="9" fillId="5" borderId="45" xfId="0" applyFont="1" applyFill="1" applyBorder="1" applyAlignment="1" applyProtection="1">
      <alignment horizontal="center" vertical="center" wrapText="1"/>
    </xf>
    <xf numFmtId="0" fontId="14" fillId="4" borderId="0" xfId="0" applyFont="1" applyFill="1" applyAlignment="1" applyProtection="1">
      <alignment horizontal="center" wrapText="1"/>
    </xf>
    <xf numFmtId="0" fontId="5" fillId="5" borderId="54" xfId="0" applyFont="1" applyFill="1" applyBorder="1" applyAlignment="1" applyProtection="1">
      <alignment horizontal="center" vertical="center" wrapText="1"/>
    </xf>
    <xf numFmtId="0" fontId="14" fillId="2" borderId="46" xfId="0" applyFont="1" applyFill="1" applyBorder="1" applyAlignment="1" applyProtection="1">
      <alignment horizontal="center" vertical="top" wrapText="1"/>
    </xf>
    <xf numFmtId="0" fontId="14" fillId="2" borderId="49" xfId="0" applyFont="1" applyFill="1" applyBorder="1" applyAlignment="1" applyProtection="1">
      <alignment horizontal="center" vertical="top" wrapText="1"/>
    </xf>
    <xf numFmtId="0" fontId="14" fillId="2" borderId="47" xfId="0" applyFont="1" applyFill="1" applyBorder="1" applyAlignment="1" applyProtection="1">
      <alignment horizontal="center" vertical="top" wrapText="1"/>
    </xf>
    <xf numFmtId="0" fontId="14" fillId="2" borderId="50" xfId="0" applyFont="1" applyFill="1" applyBorder="1" applyAlignment="1" applyProtection="1">
      <alignment horizontal="center" vertical="top" wrapText="1"/>
    </xf>
    <xf numFmtId="0" fontId="14" fillId="2" borderId="48" xfId="0" applyFont="1" applyFill="1" applyBorder="1" applyAlignment="1" applyProtection="1">
      <alignment horizontal="center" vertical="top" wrapText="1"/>
    </xf>
    <xf numFmtId="0" fontId="14" fillId="2" borderId="53" xfId="0" applyFont="1" applyFill="1" applyBorder="1" applyAlignment="1" applyProtection="1">
      <alignment horizontal="center" vertical="top" wrapText="1"/>
    </xf>
    <xf numFmtId="0" fontId="39" fillId="0" borderId="0" xfId="1" applyAlignment="1" applyProtection="1">
      <alignment horizontal="justify" vertical="top" wrapText="1"/>
    </xf>
    <xf numFmtId="0" fontId="15" fillId="0" borderId="0" xfId="0" applyFont="1" applyAlignment="1">
      <alignment horizontal="left" vertical="top" wrapText="1" indent="4"/>
    </xf>
    <xf numFmtId="0" fontId="15" fillId="0" borderId="56" xfId="0" applyFont="1" applyBorder="1" applyAlignment="1">
      <alignment horizontal="justify" vertical="top" wrapText="1"/>
    </xf>
    <xf numFmtId="0" fontId="15" fillId="0" borderId="0" xfId="0" applyFont="1" applyBorder="1" applyAlignment="1">
      <alignment horizontal="justify" vertical="top" wrapText="1"/>
    </xf>
    <xf numFmtId="0" fontId="15" fillId="0" borderId="0" xfId="0" applyFont="1" applyAlignment="1">
      <alignment horizontal="left" vertical="top" wrapText="1" indent="40"/>
    </xf>
    <xf numFmtId="0" fontId="0" fillId="2" borderId="0" xfId="0" applyFill="1"/>
    <xf numFmtId="0" fontId="9" fillId="5" borderId="30" xfId="0" applyFont="1" applyFill="1" applyBorder="1" applyAlignment="1" applyProtection="1">
      <alignment horizontal="center" vertical="center" wrapText="1"/>
    </xf>
    <xf numFmtId="0" fontId="0" fillId="2" borderId="15" xfId="0" applyFill="1" applyBorder="1" applyAlignment="1" applyProtection="1">
      <alignment horizontal="left" vertical="top" wrapText="1"/>
    </xf>
    <xf numFmtId="0" fontId="0" fillId="2" borderId="10" xfId="0" applyFill="1" applyBorder="1" applyAlignment="1" applyProtection="1">
      <alignment horizontal="left" vertical="top" wrapText="1"/>
    </xf>
    <xf numFmtId="0" fontId="0" fillId="2" borderId="18" xfId="0" applyFill="1" applyBorder="1" applyAlignment="1" applyProtection="1">
      <alignment horizontal="left" vertical="top" wrapText="1"/>
    </xf>
    <xf numFmtId="0" fontId="0" fillId="2" borderId="16" xfId="0" applyFill="1" applyBorder="1" applyAlignment="1" applyProtection="1">
      <alignment horizontal="left" vertical="top" wrapText="1"/>
    </xf>
    <xf numFmtId="0" fontId="0" fillId="2" borderId="18" xfId="0" applyFill="1" applyBorder="1" applyAlignment="1" applyProtection="1">
      <alignment horizontal="left" wrapText="1"/>
    </xf>
    <xf numFmtId="0" fontId="0" fillId="2" borderId="17" xfId="0" applyFill="1" applyBorder="1" applyAlignment="1" applyProtection="1">
      <alignment horizontal="left" vertical="top" wrapText="1"/>
    </xf>
    <xf numFmtId="0" fontId="0" fillId="2" borderId="30"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1" xfId="0" applyFill="1" applyBorder="1" applyAlignment="1" applyProtection="1">
      <alignment horizontal="left" vertical="top" wrapText="1"/>
    </xf>
    <xf numFmtId="0" fontId="12" fillId="6" borderId="47" xfId="0" applyFont="1" applyFill="1" applyBorder="1" applyAlignment="1" applyProtection="1">
      <alignment horizontal="center" vertical="center" wrapText="1"/>
    </xf>
    <xf numFmtId="0" fontId="12" fillId="6" borderId="48" xfId="0" applyFont="1" applyFill="1" applyBorder="1" applyAlignment="1" applyProtection="1">
      <alignment horizontal="center" vertical="center" wrapText="1"/>
    </xf>
    <xf numFmtId="0" fontId="12" fillId="6" borderId="46" xfId="0" applyFont="1" applyFill="1" applyBorder="1" applyAlignment="1" applyProtection="1">
      <alignment horizontal="center" vertical="center" wrapText="1"/>
    </xf>
    <xf numFmtId="0" fontId="12" fillId="6" borderId="49" xfId="0" applyFont="1" applyFill="1" applyBorder="1" applyAlignment="1" applyProtection="1">
      <alignment horizontal="center" vertical="center" wrapText="1"/>
    </xf>
    <xf numFmtId="0" fontId="12" fillId="6" borderId="67" xfId="0" applyFont="1" applyFill="1" applyBorder="1" applyAlignment="1" applyProtection="1">
      <alignment horizontal="center" vertical="center" wrapText="1"/>
    </xf>
    <xf numFmtId="0" fontId="0" fillId="5" borderId="24" xfId="0" applyFill="1" applyBorder="1" applyAlignment="1" applyProtection="1">
      <alignment horizontal="left" wrapText="1"/>
    </xf>
    <xf numFmtId="0" fontId="0" fillId="5" borderId="15" xfId="0" applyFill="1" applyBorder="1" applyAlignment="1">
      <alignment horizontal="left" wrapText="1" indent="4"/>
    </xf>
    <xf numFmtId="0" fontId="0" fillId="5" borderId="10" xfId="0" applyFill="1" applyBorder="1" applyAlignment="1">
      <alignment horizontal="left" wrapText="1" indent="4"/>
    </xf>
    <xf numFmtId="0" fontId="0" fillId="5" borderId="18" xfId="0" applyFill="1" applyBorder="1" applyAlignment="1">
      <alignment horizontal="left" wrapText="1"/>
    </xf>
    <xf numFmtId="0" fontId="0" fillId="5" borderId="18" xfId="0" applyFill="1" applyBorder="1" applyAlignment="1">
      <alignment horizontal="left" wrapText="1" indent="4"/>
    </xf>
    <xf numFmtId="0" fontId="19" fillId="4" borderId="0" xfId="0" applyFont="1" applyFill="1" applyAlignment="1" applyProtection="1">
      <alignment wrapText="1"/>
    </xf>
    <xf numFmtId="0" fontId="19" fillId="0" borderId="0" xfId="0" applyFont="1" applyAlignment="1" applyProtection="1">
      <alignment wrapText="1"/>
    </xf>
    <xf numFmtId="0" fontId="0" fillId="5" borderId="25" xfId="0" applyFill="1" applyBorder="1" applyAlignment="1" applyProtection="1">
      <alignment horizontal="left" wrapText="1"/>
    </xf>
    <xf numFmtId="164" fontId="0" fillId="0" borderId="11" xfId="0" applyNumberFormat="1" applyBorder="1" applyAlignment="1" applyProtection="1">
      <alignment wrapText="1"/>
      <protection locked="0"/>
    </xf>
    <xf numFmtId="164" fontId="0" fillId="0" borderId="29" xfId="0" applyNumberFormat="1" applyBorder="1" applyAlignment="1" applyProtection="1">
      <alignment wrapText="1"/>
      <protection locked="0"/>
    </xf>
    <xf numFmtId="164" fontId="0" fillId="0" borderId="13" xfId="0" applyNumberFormat="1" applyBorder="1" applyAlignment="1" applyProtection="1">
      <alignment wrapText="1"/>
      <protection locked="0"/>
    </xf>
    <xf numFmtId="0" fontId="11" fillId="5" borderId="80" xfId="0" applyFont="1" applyFill="1" applyBorder="1" applyAlignment="1" applyProtection="1">
      <alignment textRotation="90" wrapText="1"/>
    </xf>
    <xf numFmtId="0" fontId="9" fillId="5" borderId="81" xfId="0" applyFont="1" applyFill="1" applyBorder="1" applyAlignment="1"/>
    <xf numFmtId="0" fontId="0" fillId="5" borderId="26" xfId="0" applyFill="1" applyBorder="1" applyAlignment="1">
      <alignment wrapText="1"/>
    </xf>
    <xf numFmtId="0" fontId="0" fillId="5" borderId="24" xfId="0" applyFill="1" applyBorder="1" applyAlignment="1">
      <alignment wrapText="1"/>
    </xf>
    <xf numFmtId="0" fontId="0" fillId="5" borderId="51" xfId="0" applyFill="1" applyBorder="1" applyAlignment="1">
      <alignment wrapText="1"/>
    </xf>
    <xf numFmtId="0" fontId="0" fillId="5" borderId="25" xfId="0" applyFill="1" applyBorder="1" applyAlignment="1">
      <alignment wrapText="1"/>
    </xf>
    <xf numFmtId="0" fontId="0" fillId="5" borderId="24" xfId="0" applyFill="1" applyBorder="1" applyAlignment="1">
      <alignment horizontal="left" wrapText="1" indent="4"/>
    </xf>
    <xf numFmtId="0" fontId="0" fillId="5" borderId="25" xfId="0" applyFill="1" applyBorder="1" applyAlignment="1">
      <alignment horizontal="left" wrapText="1" indent="4"/>
    </xf>
    <xf numFmtId="0" fontId="0" fillId="5" borderId="11" xfId="0" applyFill="1" applyBorder="1" applyAlignment="1" applyProtection="1">
      <alignment horizontal="left"/>
    </xf>
    <xf numFmtId="0" fontId="8" fillId="5" borderId="82" xfId="0" applyFont="1" applyFill="1" applyBorder="1" applyAlignment="1">
      <alignment wrapText="1"/>
    </xf>
    <xf numFmtId="0" fontId="8" fillId="5" borderId="85" xfId="0" applyFont="1" applyFill="1" applyBorder="1" applyAlignment="1">
      <alignment wrapText="1"/>
    </xf>
    <xf numFmtId="0" fontId="8" fillId="5" borderId="88" xfId="0" applyFont="1" applyFill="1" applyBorder="1" applyAlignment="1">
      <alignment wrapText="1"/>
    </xf>
    <xf numFmtId="2" fontId="2" fillId="4" borderId="52" xfId="0" applyNumberFormat="1" applyFont="1" applyFill="1" applyBorder="1"/>
    <xf numFmtId="2" fontId="2" fillId="4" borderId="52" xfId="0" applyNumberFormat="1" applyFont="1" applyFill="1" applyBorder="1" applyAlignment="1">
      <alignment horizontal="center"/>
    </xf>
    <xf numFmtId="0" fontId="11" fillId="5" borderId="76" xfId="0" applyFont="1" applyFill="1" applyBorder="1" applyAlignment="1" applyProtection="1">
      <alignment horizontal="center" wrapText="1"/>
      <protection locked="0"/>
    </xf>
    <xf numFmtId="0" fontId="0" fillId="8" borderId="18" xfId="0" applyFill="1" applyBorder="1" applyAlignment="1" applyProtection="1">
      <alignment horizontal="left" vertical="top" wrapText="1"/>
    </xf>
    <xf numFmtId="0" fontId="0" fillId="8" borderId="15" xfId="0" applyFill="1" applyBorder="1" applyAlignment="1" applyProtection="1">
      <alignment horizontal="left" vertical="top" wrapText="1"/>
    </xf>
    <xf numFmtId="0" fontId="14" fillId="2" borderId="109" xfId="0" applyFont="1" applyFill="1" applyBorder="1" applyAlignment="1" applyProtection="1">
      <alignment horizontal="center" vertical="top" wrapText="1"/>
    </xf>
    <xf numFmtId="0" fontId="0" fillId="5" borderId="18" xfId="0" applyFill="1" applyBorder="1" applyAlignment="1" applyProtection="1">
      <alignment horizontal="left" vertical="top" wrapText="1"/>
    </xf>
    <xf numFmtId="0" fontId="0" fillId="0" borderId="14" xfId="0" applyBorder="1" applyAlignment="1" applyProtection="1">
      <protection locked="0"/>
    </xf>
    <xf numFmtId="0" fontId="0" fillId="0" borderId="6" xfId="0" applyBorder="1" applyAlignment="1" applyProtection="1">
      <protection locked="0"/>
    </xf>
    <xf numFmtId="0" fontId="0" fillId="0" borderId="42" xfId="0" applyBorder="1" applyAlignment="1" applyProtection="1">
      <protection locked="0"/>
    </xf>
    <xf numFmtId="0" fontId="0" fillId="0" borderId="113" xfId="0" applyBorder="1" applyAlignment="1" applyProtection="1">
      <alignment wrapText="1"/>
      <protection locked="0"/>
    </xf>
    <xf numFmtId="0" fontId="29" fillId="7" borderId="5" xfId="0" applyFont="1" applyFill="1" applyBorder="1" applyAlignment="1">
      <alignment horizontal="center" vertical="center" textRotation="45" wrapText="1"/>
    </xf>
    <xf numFmtId="0" fontId="29" fillId="7" borderId="104" xfId="0" applyFont="1" applyFill="1" applyBorder="1" applyAlignment="1">
      <alignment horizontal="center" vertical="center" textRotation="45" wrapText="1"/>
    </xf>
    <xf numFmtId="0" fontId="29" fillId="7" borderId="105" xfId="0" applyFont="1" applyFill="1" applyBorder="1" applyAlignment="1">
      <alignment horizontal="center" vertical="center" textRotation="45" wrapText="1"/>
    </xf>
    <xf numFmtId="9" fontId="30" fillId="2" borderId="3" xfId="0" applyNumberFormat="1" applyFont="1" applyFill="1" applyBorder="1" applyAlignment="1" applyProtection="1">
      <alignment horizontal="right" vertical="center" wrapText="1" indent="1"/>
    </xf>
    <xf numFmtId="9" fontId="31" fillId="4" borderId="87" xfId="0" applyNumberFormat="1" applyFont="1" applyFill="1" applyBorder="1" applyAlignment="1" applyProtection="1">
      <alignment horizontal="right" vertical="center" wrapText="1" indent="1"/>
    </xf>
    <xf numFmtId="9" fontId="30" fillId="2" borderId="87" xfId="0" applyNumberFormat="1" applyFont="1" applyFill="1" applyBorder="1" applyAlignment="1" applyProtection="1">
      <alignment horizontal="right" vertical="center" wrapText="1" indent="1"/>
    </xf>
    <xf numFmtId="9" fontId="30" fillId="2" borderId="90" xfId="0" applyNumberFormat="1" applyFont="1" applyFill="1" applyBorder="1" applyAlignment="1" applyProtection="1">
      <alignment horizontal="right" vertical="center" wrapText="1" indent="1"/>
    </xf>
    <xf numFmtId="0" fontId="32" fillId="3" borderId="74" xfId="0" applyFont="1" applyFill="1" applyBorder="1" applyAlignment="1" applyProtection="1">
      <alignment horizontal="center" vertical="center" wrapText="1"/>
    </xf>
    <xf numFmtId="0" fontId="2" fillId="4" borderId="0" xfId="0" applyFont="1" applyFill="1" applyBorder="1"/>
    <xf numFmtId="0" fontId="32" fillId="3" borderId="1" xfId="0" applyFont="1" applyFill="1" applyBorder="1" applyAlignment="1" applyProtection="1">
      <alignment horizontal="left" vertical="center" wrapText="1"/>
    </xf>
    <xf numFmtId="0" fontId="34" fillId="0" borderId="0" xfId="0" applyFont="1" applyAlignment="1">
      <alignment horizontal="justify"/>
    </xf>
    <xf numFmtId="0" fontId="0" fillId="0" borderId="0" xfId="0" applyAlignment="1">
      <alignment horizontal="center" vertical="top" wrapText="1"/>
    </xf>
    <xf numFmtId="0" fontId="0" fillId="2" borderId="0" xfId="0" applyFill="1" applyBorder="1" applyProtection="1"/>
    <xf numFmtId="0" fontId="0" fillId="5" borderId="0" xfId="0" applyFill="1" applyBorder="1" applyAlignment="1">
      <alignment horizontal="left" wrapText="1" indent="4"/>
    </xf>
    <xf numFmtId="0" fontId="0" fillId="5" borderId="23" xfId="0" applyFill="1" applyBorder="1" applyAlignment="1">
      <alignment horizontal="left" wrapText="1" indent="4"/>
    </xf>
    <xf numFmtId="0" fontId="0" fillId="5" borderId="17" xfId="0" applyFill="1" applyBorder="1" applyAlignment="1" applyProtection="1">
      <alignment horizontal="left" vertical="top" wrapText="1"/>
    </xf>
    <xf numFmtId="0" fontId="0" fillId="0" borderId="7" xfId="0" applyBorder="1" applyAlignment="1" applyProtection="1">
      <alignment horizontal="left"/>
      <protection locked="0" hidden="1"/>
    </xf>
    <xf numFmtId="0" fontId="0" fillId="0" borderId="11" xfId="0" applyBorder="1" applyAlignment="1" applyProtection="1">
      <alignment horizontal="left"/>
      <protection locked="0" hidden="1"/>
    </xf>
    <xf numFmtId="0" fontId="0" fillId="0" borderId="6" xfId="0" applyBorder="1" applyAlignment="1" applyProtection="1">
      <alignment wrapText="1"/>
      <protection locked="0" hidden="1"/>
    </xf>
    <xf numFmtId="0" fontId="0" fillId="0" borderId="12" xfId="0" applyBorder="1" applyAlignment="1" applyProtection="1">
      <alignment wrapText="1"/>
      <protection locked="0" hidden="1"/>
    </xf>
    <xf numFmtId="9" fontId="38" fillId="5" borderId="74" xfId="2" applyFont="1" applyFill="1" applyBorder="1" applyAlignment="1" applyProtection="1">
      <alignment wrapText="1"/>
    </xf>
    <xf numFmtId="0" fontId="7" fillId="4" borderId="0" xfId="0" applyFont="1" applyFill="1" applyAlignment="1" applyProtection="1">
      <alignment wrapText="1"/>
    </xf>
    <xf numFmtId="0" fontId="32" fillId="3" borderId="2" xfId="0" applyFont="1" applyFill="1" applyBorder="1" applyAlignment="1" applyProtection="1">
      <alignment horizontal="left" vertical="center" wrapText="1"/>
    </xf>
    <xf numFmtId="0" fontId="27" fillId="2" borderId="114" xfId="0" applyFont="1" applyFill="1" applyBorder="1" applyAlignment="1"/>
    <xf numFmtId="0" fontId="27" fillId="2" borderId="115" xfId="0" applyFont="1" applyFill="1" applyBorder="1" applyAlignment="1"/>
    <xf numFmtId="0" fontId="27" fillId="2" borderId="85" xfId="0" applyFont="1" applyFill="1" applyBorder="1" applyAlignment="1"/>
    <xf numFmtId="0" fontId="27" fillId="2" borderId="0" xfId="0" applyFont="1" applyFill="1" applyBorder="1" applyAlignment="1"/>
    <xf numFmtId="0" fontId="24" fillId="10" borderId="88" xfId="0" applyFont="1" applyFill="1" applyBorder="1" applyAlignment="1"/>
    <xf numFmtId="0" fontId="24" fillId="10" borderId="66" xfId="0" applyFont="1" applyFill="1" applyBorder="1" applyAlignment="1"/>
    <xf numFmtId="164" fontId="0" fillId="0" borderId="120" xfId="0" applyNumberFormat="1" applyBorder="1" applyAlignment="1" applyProtection="1">
      <alignment wrapText="1"/>
      <protection locked="0"/>
    </xf>
    <xf numFmtId="164" fontId="0" fillId="0" borderId="9" xfId="0" applyNumberFormat="1" applyBorder="1" applyAlignment="1" applyProtection="1">
      <alignment wrapText="1"/>
      <protection locked="0"/>
    </xf>
    <xf numFmtId="164" fontId="0" fillId="0" borderId="31" xfId="0" applyNumberFormat="1" applyBorder="1" applyAlignment="1" applyProtection="1">
      <alignment wrapText="1"/>
      <protection locked="0"/>
    </xf>
    <xf numFmtId="164" fontId="0" fillId="0" borderId="122" xfId="0" applyNumberFormat="1" applyBorder="1" applyAlignment="1" applyProtection="1">
      <alignment wrapText="1"/>
      <protection locked="0"/>
    </xf>
    <xf numFmtId="0" fontId="0" fillId="5" borderId="24" xfId="0" applyFill="1" applyBorder="1" applyAlignment="1" applyProtection="1">
      <alignment horizontal="left" vertical="center" wrapText="1"/>
    </xf>
    <xf numFmtId="0" fontId="0" fillId="5" borderId="25" xfId="0" applyFill="1" applyBorder="1" applyAlignment="1" applyProtection="1">
      <alignment horizontal="left" vertical="center" wrapText="1"/>
    </xf>
    <xf numFmtId="0" fontId="0" fillId="5" borderId="26" xfId="0" applyFill="1" applyBorder="1" applyAlignment="1" applyProtection="1">
      <alignment horizontal="left" vertical="center" wrapText="1"/>
    </xf>
    <xf numFmtId="0" fontId="0" fillId="5" borderId="27" xfId="0" applyFill="1" applyBorder="1" applyAlignment="1" applyProtection="1">
      <alignment horizontal="left" vertical="center" wrapText="1"/>
    </xf>
    <xf numFmtId="0" fontId="0" fillId="5" borderId="51" xfId="0" applyFill="1" applyBorder="1" applyAlignment="1" applyProtection="1">
      <alignment horizontal="left" vertical="center" wrapText="1"/>
    </xf>
    <xf numFmtId="0" fontId="0" fillId="5" borderId="68" xfId="0" applyFill="1" applyBorder="1" applyAlignment="1" applyProtection="1">
      <alignment horizontal="left" vertical="center" wrapText="1"/>
    </xf>
    <xf numFmtId="0" fontId="0" fillId="5" borderId="23" xfId="0" applyFill="1" applyBorder="1" applyAlignment="1" applyProtection="1">
      <alignment horizontal="left" vertical="center" wrapText="1"/>
    </xf>
    <xf numFmtId="0" fontId="0" fillId="5" borderId="79" xfId="0" applyFill="1" applyBorder="1" applyAlignment="1">
      <alignment horizontal="left" vertical="center" wrapText="1"/>
    </xf>
    <xf numFmtId="0" fontId="0" fillId="5" borderId="15" xfId="0" applyFill="1" applyBorder="1" applyAlignment="1">
      <alignment horizontal="left" vertical="center" wrapText="1"/>
    </xf>
    <xf numFmtId="0" fontId="0" fillId="5" borderId="15" xfId="0" applyFill="1" applyBorder="1" applyAlignment="1">
      <alignment horizontal="left" vertical="center" wrapText="1" indent="4"/>
    </xf>
    <xf numFmtId="0" fontId="0" fillId="5" borderId="93" xfId="0" applyFill="1" applyBorder="1" applyAlignment="1" applyProtection="1">
      <alignment wrapText="1"/>
    </xf>
    <xf numFmtId="0" fontId="0" fillId="5" borderId="25" xfId="0" applyFill="1" applyBorder="1" applyAlignment="1">
      <alignment horizontal="left" wrapText="1"/>
    </xf>
    <xf numFmtId="0" fontId="0" fillId="5" borderId="23" xfId="0" applyFill="1" applyBorder="1" applyAlignment="1">
      <alignment horizontal="left" wrapText="1"/>
    </xf>
    <xf numFmtId="0" fontId="15" fillId="2" borderId="0" xfId="0" applyFont="1" applyFill="1" applyAlignment="1">
      <alignment horizontal="justify" vertical="top" wrapText="1"/>
    </xf>
    <xf numFmtId="0" fontId="33" fillId="2" borderId="0" xfId="0" applyFont="1" applyFill="1"/>
    <xf numFmtId="0" fontId="0" fillId="2" borderId="27" xfId="0" applyFill="1" applyBorder="1" applyAlignment="1" applyProtection="1">
      <alignment wrapText="1"/>
      <protection locked="0"/>
    </xf>
    <xf numFmtId="0" fontId="0" fillId="2" borderId="23" xfId="0" applyFill="1" applyBorder="1" applyAlignment="1" applyProtection="1">
      <alignment horizontal="left" wrapText="1"/>
      <protection locked="0"/>
    </xf>
    <xf numFmtId="0" fontId="0" fillId="5" borderId="75" xfId="0" applyFill="1" applyBorder="1" applyAlignment="1" applyProtection="1">
      <alignment wrapText="1"/>
    </xf>
    <xf numFmtId="0" fontId="0" fillId="5" borderId="96" xfId="0" applyFill="1" applyBorder="1" applyAlignment="1" applyProtection="1">
      <alignment wrapText="1"/>
    </xf>
    <xf numFmtId="0" fontId="0" fillId="5" borderId="76" xfId="0" applyFill="1" applyBorder="1" applyAlignment="1" applyProtection="1">
      <alignment wrapText="1"/>
    </xf>
    <xf numFmtId="0" fontId="0" fillId="5" borderId="94" xfId="0" applyFill="1" applyBorder="1" applyAlignment="1" applyProtection="1">
      <alignment wrapText="1"/>
    </xf>
    <xf numFmtId="0" fontId="0" fillId="5" borderId="98" xfId="0" applyFill="1" applyBorder="1" applyAlignment="1" applyProtection="1">
      <alignment wrapText="1"/>
    </xf>
    <xf numFmtId="0" fontId="0" fillId="5" borderId="99" xfId="0" applyFill="1" applyBorder="1" applyAlignment="1" applyProtection="1">
      <alignment wrapText="1"/>
    </xf>
    <xf numFmtId="0" fontId="0" fillId="5" borderId="75" xfId="0" applyFill="1" applyBorder="1" applyAlignment="1" applyProtection="1"/>
    <xf numFmtId="0" fontId="0" fillId="5" borderId="96" xfId="0" applyFill="1" applyBorder="1" applyAlignment="1" applyProtection="1"/>
    <xf numFmtId="0" fontId="0" fillId="5" borderId="76" xfId="0" applyFill="1" applyBorder="1" applyAlignment="1" applyProtection="1"/>
    <xf numFmtId="164" fontId="0" fillId="0" borderId="7" xfId="0" applyNumberFormat="1" applyBorder="1" applyAlignment="1" applyProtection="1">
      <alignment vertical="top" wrapText="1"/>
      <protection locked="0"/>
    </xf>
    <xf numFmtId="0" fontId="0" fillId="0" borderId="0" xfId="0" applyAlignment="1">
      <alignment horizontal="left" vertical="top" wrapText="1"/>
    </xf>
    <xf numFmtId="0" fontId="0" fillId="5" borderId="119" xfId="0" applyFill="1" applyBorder="1" applyAlignment="1" applyProtection="1">
      <alignment horizontal="left" wrapText="1"/>
    </xf>
    <xf numFmtId="0" fontId="0" fillId="5" borderId="51" xfId="0" applyFill="1" applyBorder="1" applyAlignment="1" applyProtection="1">
      <alignment wrapText="1"/>
    </xf>
    <xf numFmtId="0" fontId="44" fillId="0" borderId="0" xfId="4" applyAlignment="1" applyProtection="1">
      <alignment horizontal="justify" vertical="top" wrapText="1"/>
    </xf>
    <xf numFmtId="0" fontId="46" fillId="0" borderId="0" xfId="0" applyFont="1" applyAlignment="1">
      <alignment horizontal="left" vertical="top" wrapText="1" indent="4"/>
    </xf>
    <xf numFmtId="0" fontId="44" fillId="0" borderId="0" xfId="4" applyAlignment="1" applyProtection="1"/>
    <xf numFmtId="0" fontId="45" fillId="0" borderId="0" xfId="0" applyFont="1" applyAlignment="1">
      <alignment horizontal="justify"/>
    </xf>
    <xf numFmtId="0" fontId="49" fillId="0" borderId="55" xfId="0" applyFont="1" applyBorder="1" applyAlignment="1">
      <alignment horizontal="justify" vertical="top" wrapText="1"/>
    </xf>
    <xf numFmtId="0" fontId="45" fillId="0" borderId="56" xfId="0" applyFont="1" applyBorder="1" applyAlignment="1">
      <alignment horizontal="justify" vertical="top" wrapText="1"/>
    </xf>
    <xf numFmtId="0" fontId="45" fillId="0" borderId="0" xfId="0" applyFont="1" applyAlignment="1">
      <alignment horizontal="left" vertical="top" indent="12"/>
    </xf>
    <xf numFmtId="0" fontId="45" fillId="0" borderId="0" xfId="0" applyFont="1" applyAlignment="1">
      <alignment vertical="top"/>
    </xf>
    <xf numFmtId="0" fontId="45" fillId="0" borderId="0" xfId="0" applyFont="1" applyAlignment="1">
      <alignment horizontal="left" vertical="top"/>
    </xf>
    <xf numFmtId="0" fontId="2" fillId="4" borderId="71" xfId="0" applyFont="1" applyFill="1" applyBorder="1"/>
    <xf numFmtId="0" fontId="2" fillId="4" borderId="69" xfId="0" applyFont="1" applyFill="1" applyBorder="1"/>
    <xf numFmtId="0" fontId="11" fillId="5" borderId="43" xfId="0" applyFont="1" applyFill="1" applyBorder="1" applyAlignment="1" applyProtection="1">
      <alignment horizontal="left" textRotation="90" wrapText="1"/>
    </xf>
    <xf numFmtId="0" fontId="52" fillId="6" borderId="49"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2" fillId="2" borderId="52" xfId="0" applyFont="1" applyFill="1" applyBorder="1"/>
    <xf numFmtId="0" fontId="43" fillId="2" borderId="0" xfId="0" applyFont="1" applyFill="1" applyAlignment="1">
      <alignment horizontal="center" vertical="top" wrapText="1"/>
    </xf>
    <xf numFmtId="0" fontId="0" fillId="5" borderId="68" xfId="0" applyFill="1" applyBorder="1" applyAlignment="1" applyProtection="1">
      <alignment horizontal="left" vertical="top" wrapText="1"/>
    </xf>
    <xf numFmtId="0" fontId="0" fillId="5" borderId="25" xfId="0" applyFill="1" applyBorder="1" applyAlignment="1" applyProtection="1">
      <alignment horizontal="left" vertical="top" wrapText="1"/>
    </xf>
    <xf numFmtId="0" fontId="39" fillId="5" borderId="15" xfId="1" applyFill="1" applyBorder="1" applyAlignment="1" applyProtection="1">
      <alignment horizontal="left" wrapText="1" indent="4"/>
    </xf>
    <xf numFmtId="0" fontId="39" fillId="5" borderId="25" xfId="1" applyFill="1" applyBorder="1" applyAlignment="1" applyProtection="1">
      <alignment horizontal="left" wrapText="1" indent="4"/>
    </xf>
    <xf numFmtId="0" fontId="39" fillId="6" borderId="47" xfId="1" applyFill="1" applyBorder="1" applyAlignment="1" applyProtection="1">
      <alignment horizontal="center" vertical="center" wrapText="1"/>
    </xf>
    <xf numFmtId="0" fontId="9" fillId="5" borderId="138" xfId="0" applyFont="1" applyFill="1" applyBorder="1" applyAlignment="1" applyProtection="1">
      <alignment horizontal="center" vertical="center" wrapText="1"/>
    </xf>
    <xf numFmtId="0" fontId="9" fillId="5" borderId="139" xfId="0" applyFont="1" applyFill="1" applyBorder="1" applyAlignment="1" applyProtection="1">
      <alignment horizontal="center" vertical="center" wrapText="1"/>
    </xf>
    <xf numFmtId="0" fontId="12" fillId="6" borderId="126" xfId="0" applyFont="1" applyFill="1" applyBorder="1" applyAlignment="1" applyProtection="1">
      <alignment horizontal="center" vertical="center" wrapText="1"/>
    </xf>
    <xf numFmtId="0" fontId="0" fillId="5" borderId="126" xfId="0" applyFill="1" applyBorder="1" applyAlignment="1" applyProtection="1">
      <alignment horizontal="left" vertical="center" wrapText="1"/>
    </xf>
    <xf numFmtId="0" fontId="12" fillId="6" borderId="143" xfId="0" applyFont="1" applyFill="1" applyBorder="1" applyAlignment="1" applyProtection="1">
      <alignment horizontal="center" vertical="center" wrapText="1"/>
    </xf>
    <xf numFmtId="0" fontId="0" fillId="5" borderId="143" xfId="0" applyFill="1" applyBorder="1" applyAlignment="1" applyProtection="1">
      <alignment horizontal="left" vertical="center" wrapText="1"/>
    </xf>
    <xf numFmtId="0" fontId="5" fillId="5" borderId="80" xfId="0" applyFont="1" applyFill="1" applyBorder="1" applyAlignment="1" applyProtection="1">
      <alignment wrapText="1"/>
    </xf>
    <xf numFmtId="0" fontId="5" fillId="5" borderId="81" xfId="0" applyFont="1" applyFill="1" applyBorder="1" applyAlignment="1" applyProtection="1">
      <alignment wrapText="1"/>
    </xf>
    <xf numFmtId="0" fontId="9" fillId="5" borderId="144" xfId="0" applyFont="1" applyFill="1" applyBorder="1" applyAlignment="1">
      <alignment horizontal="center" wrapText="1"/>
    </xf>
    <xf numFmtId="0" fontId="9" fillId="5" borderId="145" xfId="0" applyFont="1" applyFill="1" applyBorder="1" applyAlignment="1">
      <alignment horizontal="center" wrapText="1"/>
    </xf>
    <xf numFmtId="0" fontId="39" fillId="0" borderId="146" xfId="1" applyBorder="1" applyAlignment="1" applyProtection="1">
      <alignment vertical="center" wrapText="1"/>
    </xf>
    <xf numFmtId="0" fontId="39" fillId="0" borderId="146" xfId="1" applyFont="1" applyBorder="1" applyAlignment="1" applyProtection="1">
      <alignment vertical="center" wrapText="1"/>
    </xf>
    <xf numFmtId="0" fontId="40" fillId="0" borderId="146" xfId="1" applyFont="1" applyBorder="1" applyAlignment="1" applyProtection="1">
      <alignment vertical="center" wrapText="1"/>
    </xf>
    <xf numFmtId="0" fontId="39" fillId="0" borderId="146" xfId="1" applyBorder="1" applyAlignment="1" applyProtection="1">
      <alignment wrapText="1"/>
    </xf>
    <xf numFmtId="0" fontId="39" fillId="0" borderId="146" xfId="1" applyBorder="1" applyAlignment="1" applyProtection="1">
      <alignment vertical="top" wrapText="1"/>
    </xf>
    <xf numFmtId="0" fontId="39" fillId="0" borderId="146" xfId="1" applyBorder="1" applyAlignment="1" applyProtection="1">
      <alignment wrapText="1"/>
      <protection locked="0"/>
    </xf>
    <xf numFmtId="0" fontId="39" fillId="0" borderId="147" xfId="1" applyBorder="1" applyAlignment="1" applyProtection="1">
      <alignment wrapText="1"/>
      <protection locked="0"/>
    </xf>
    <xf numFmtId="0" fontId="39" fillId="0" borderId="149" xfId="1" applyBorder="1" applyAlignment="1" applyProtection="1">
      <alignment wrapText="1"/>
    </xf>
    <xf numFmtId="0" fontId="39" fillId="0" borderId="148" xfId="1" applyFont="1" applyBorder="1" applyAlignment="1" applyProtection="1">
      <alignment vertical="center" wrapText="1"/>
    </xf>
    <xf numFmtId="0" fontId="39" fillId="0" borderId="149" xfId="1" applyBorder="1" applyAlignment="1" applyProtection="1">
      <alignment vertical="center" wrapText="1"/>
    </xf>
    <xf numFmtId="0" fontId="0" fillId="0" borderId="148" xfId="0" applyBorder="1" applyAlignment="1" applyProtection="1">
      <alignment wrapText="1"/>
    </xf>
    <xf numFmtId="0" fontId="39" fillId="0" borderId="148" xfId="1" applyBorder="1" applyAlignment="1" applyProtection="1">
      <alignment wrapText="1"/>
    </xf>
    <xf numFmtId="0" fontId="39" fillId="0" borderId="149" xfId="1" applyBorder="1" applyAlignment="1" applyProtection="1">
      <alignment vertical="center" wrapText="1"/>
      <protection locked="0"/>
    </xf>
    <xf numFmtId="0" fontId="39" fillId="0" borderId="7" xfId="1" applyFont="1" applyBorder="1" applyAlignment="1" applyProtection="1">
      <alignment vertical="center" wrapText="1"/>
      <protection locked="0"/>
    </xf>
    <xf numFmtId="0" fontId="39" fillId="0" borderId="7" xfId="1" applyBorder="1" applyAlignment="1" applyProtection="1">
      <alignment vertical="center" wrapText="1"/>
      <protection locked="0"/>
    </xf>
    <xf numFmtId="0" fontId="40" fillId="0" borderId="7" xfId="1" applyFont="1" applyBorder="1" applyAlignment="1" applyProtection="1">
      <alignment vertical="center" wrapText="1"/>
      <protection locked="0"/>
    </xf>
    <xf numFmtId="0" fontId="39" fillId="0" borderId="122" xfId="1" applyBorder="1" applyAlignment="1" applyProtection="1">
      <alignment wrapText="1"/>
      <protection locked="0"/>
    </xf>
    <xf numFmtId="0" fontId="39" fillId="0" borderId="7" xfId="1" applyBorder="1" applyAlignment="1" applyProtection="1">
      <alignment wrapText="1"/>
      <protection locked="0"/>
    </xf>
    <xf numFmtId="0" fontId="39" fillId="0" borderId="5" xfId="1" applyBorder="1" applyAlignment="1" applyProtection="1">
      <alignment wrapText="1"/>
      <protection locked="0"/>
    </xf>
    <xf numFmtId="0" fontId="0" fillId="0" borderId="11" xfId="0" applyBorder="1" applyAlignment="1" applyProtection="1">
      <alignment wrapText="1"/>
      <protection locked="0"/>
    </xf>
    <xf numFmtId="0" fontId="39" fillId="0" borderId="29" xfId="1" applyBorder="1" applyAlignment="1" applyProtection="1">
      <alignment vertical="center" wrapText="1"/>
      <protection locked="0"/>
    </xf>
    <xf numFmtId="0" fontId="39" fillId="0" borderId="31" xfId="1" applyFont="1" applyBorder="1" applyAlignment="1" applyProtection="1">
      <alignment vertical="center" wrapText="1"/>
      <protection locked="0"/>
    </xf>
    <xf numFmtId="0" fontId="39" fillId="0" borderId="13" xfId="1" applyBorder="1" applyAlignment="1" applyProtection="1">
      <alignment wrapText="1"/>
      <protection locked="0"/>
    </xf>
    <xf numFmtId="0" fontId="39" fillId="0" borderId="120" xfId="1" applyBorder="1" applyAlignment="1" applyProtection="1">
      <alignment wrapText="1"/>
      <protection locked="0"/>
    </xf>
    <xf numFmtId="0" fontId="39" fillId="0" borderId="29" xfId="1" applyBorder="1" applyAlignment="1" applyProtection="1">
      <alignment wrapText="1"/>
      <protection locked="0"/>
    </xf>
    <xf numFmtId="0" fontId="39" fillId="0" borderId="11" xfId="1" applyBorder="1" applyAlignment="1" applyProtection="1">
      <alignment wrapText="1"/>
      <protection locked="0"/>
    </xf>
    <xf numFmtId="0" fontId="39" fillId="0" borderId="122" xfId="1" applyBorder="1" applyAlignment="1" applyProtection="1">
      <alignment vertical="center" wrapText="1"/>
      <protection locked="0"/>
    </xf>
    <xf numFmtId="0" fontId="39" fillId="0" borderId="120" xfId="1" applyBorder="1" applyAlignment="1" applyProtection="1">
      <alignment vertical="center" wrapText="1"/>
      <protection locked="0"/>
    </xf>
    <xf numFmtId="0" fontId="39" fillId="0" borderId="11" xfId="1" applyFont="1" applyBorder="1" applyAlignment="1" applyProtection="1">
      <alignment vertical="center" wrapText="1"/>
      <protection locked="0"/>
    </xf>
    <xf numFmtId="0" fontId="39" fillId="0" borderId="31" xfId="1" applyBorder="1" applyAlignment="1" applyProtection="1">
      <alignment wrapText="1"/>
      <protection locked="0"/>
    </xf>
    <xf numFmtId="0" fontId="39" fillId="0" borderId="7" xfId="1" applyBorder="1" applyAlignment="1" applyProtection="1">
      <alignment vertical="top" wrapText="1"/>
      <protection locked="0"/>
    </xf>
    <xf numFmtId="0" fontId="39" fillId="0" borderId="9" xfId="1" applyBorder="1" applyAlignment="1" applyProtection="1">
      <alignment wrapText="1"/>
      <protection locked="0"/>
    </xf>
    <xf numFmtId="0" fontId="0" fillId="5" borderId="110" xfId="0" applyFill="1" applyBorder="1" applyAlignment="1" applyProtection="1">
      <alignment horizontal="left" vertical="center" wrapText="1"/>
    </xf>
    <xf numFmtId="0" fontId="0" fillId="5" borderId="26" xfId="0" applyFill="1" applyBorder="1" applyAlignment="1" applyProtection="1">
      <alignment vertical="center" wrapText="1"/>
    </xf>
    <xf numFmtId="0" fontId="0" fillId="5" borderId="24" xfId="0" applyFill="1" applyBorder="1" applyAlignment="1" applyProtection="1">
      <alignment vertical="center" wrapText="1"/>
    </xf>
    <xf numFmtId="0" fontId="0" fillId="5" borderId="51" xfId="0" applyFill="1" applyBorder="1" applyAlignment="1" applyProtection="1">
      <alignment vertical="center" wrapText="1"/>
    </xf>
    <xf numFmtId="0" fontId="5" fillId="5" borderId="31" xfId="0" applyFont="1" applyFill="1" applyBorder="1" applyAlignment="1" applyProtection="1">
      <alignment horizontal="center" vertical="center" wrapText="1"/>
    </xf>
    <xf numFmtId="0" fontId="5" fillId="5" borderId="4" xfId="0" applyFont="1" applyFill="1" applyBorder="1" applyAlignment="1" applyProtection="1">
      <alignment horizontal="center" vertical="center" wrapText="1"/>
    </xf>
    <xf numFmtId="0" fontId="5" fillId="5" borderId="30" xfId="0" applyFont="1" applyFill="1" applyBorder="1" applyAlignment="1" applyProtection="1">
      <alignment horizontal="center" vertical="center" wrapText="1"/>
    </xf>
    <xf numFmtId="0" fontId="0" fillId="0" borderId="0" xfId="0" applyFont="1" applyBorder="1" applyAlignment="1">
      <alignment horizontal="justify" vertical="top" wrapText="1"/>
    </xf>
    <xf numFmtId="0" fontId="0" fillId="0" borderId="56" xfId="0" applyBorder="1" applyAlignment="1">
      <alignment horizontal="justify" vertical="top" wrapText="1"/>
    </xf>
    <xf numFmtId="0" fontId="0" fillId="0" borderId="57" xfId="0" applyFont="1" applyBorder="1" applyAlignment="1">
      <alignment horizontal="justify" vertical="top" wrapText="1"/>
    </xf>
    <xf numFmtId="0" fontId="11" fillId="5" borderId="137" xfId="0" applyFont="1" applyFill="1" applyBorder="1" applyAlignment="1" applyProtection="1">
      <alignment horizontal="center" textRotation="90" wrapText="1"/>
    </xf>
    <xf numFmtId="0" fontId="9" fillId="4" borderId="0" xfId="0" applyFont="1" applyFill="1" applyBorder="1" applyAlignment="1" applyProtection="1">
      <alignment horizontal="center" vertical="center" wrapText="1"/>
    </xf>
    <xf numFmtId="0" fontId="0" fillId="4" borderId="0" xfId="0" applyFill="1" applyBorder="1" applyAlignment="1" applyProtection="1">
      <alignment horizontal="left" vertical="top" wrapText="1"/>
    </xf>
    <xf numFmtId="0" fontId="0" fillId="12" borderId="141" xfId="0" applyFill="1" applyBorder="1" applyAlignment="1" applyProtection="1">
      <alignment horizontal="center" vertical="center" wrapText="1"/>
    </xf>
    <xf numFmtId="0" fontId="0" fillId="0" borderId="0" xfId="0" applyAlignment="1">
      <alignment horizontal="justify" vertical="top" wrapText="1"/>
    </xf>
    <xf numFmtId="0" fontId="0" fillId="2" borderId="0" xfId="0" applyFill="1" applyAlignment="1">
      <alignment horizontal="justify" vertical="top" wrapText="1"/>
    </xf>
    <xf numFmtId="0" fontId="34" fillId="0" borderId="0" xfId="0" applyFont="1" applyBorder="1" applyAlignment="1">
      <alignment horizontal="left" vertical="top" wrapText="1" indent="4"/>
    </xf>
    <xf numFmtId="0" fontId="33" fillId="0" borderId="0" xfId="0" applyFont="1" applyAlignment="1">
      <alignment horizontal="justify" wrapText="1"/>
    </xf>
    <xf numFmtId="0" fontId="33" fillId="2" borderId="0" xfId="0" applyFont="1" applyFill="1" applyAlignment="1">
      <alignment wrapText="1"/>
    </xf>
    <xf numFmtId="0" fontId="33" fillId="2" borderId="0" xfId="0" applyNumberFormat="1" applyFont="1" applyFill="1" applyAlignment="1">
      <alignment wrapText="1"/>
    </xf>
    <xf numFmtId="0" fontId="33" fillId="2" borderId="0" xfId="0" applyNumberFormat="1" applyFont="1" applyFill="1" applyAlignment="1">
      <alignment horizontal="justify" wrapText="1"/>
    </xf>
    <xf numFmtId="0" fontId="15" fillId="0" borderId="0" xfId="0" applyFont="1" applyAlignment="1">
      <alignment vertical="top" wrapText="1"/>
    </xf>
    <xf numFmtId="0" fontId="45" fillId="0" borderId="0" xfId="0" applyFont="1" applyAlignment="1">
      <alignment horizontal="justify" vertical="top" wrapText="1"/>
    </xf>
    <xf numFmtId="0" fontId="15" fillId="0" borderId="0" xfId="0" applyFont="1" applyAlignment="1">
      <alignment horizontal="justify" vertical="top" wrapText="1"/>
    </xf>
    <xf numFmtId="0" fontId="39" fillId="0" borderId="0" xfId="1" applyAlignment="1" applyProtection="1">
      <alignment horizontal="left" vertical="top" wrapText="1" indent="4"/>
    </xf>
    <xf numFmtId="0" fontId="39" fillId="0" borderId="0" xfId="1" applyAlignment="1" applyProtection="1"/>
    <xf numFmtId="0" fontId="18" fillId="0" borderId="0" xfId="0" applyFont="1" applyAlignment="1">
      <alignment horizontal="justify" vertical="top" wrapText="1"/>
    </xf>
    <xf numFmtId="0" fontId="48" fillId="0" borderId="0" xfId="0" applyFont="1" applyAlignment="1">
      <alignment horizontal="justify" vertical="top" wrapText="1"/>
    </xf>
    <xf numFmtId="0" fontId="8" fillId="0" borderId="0" xfId="0" applyFont="1" applyAlignment="1">
      <alignment horizontal="justify" vertical="top" wrapText="1"/>
    </xf>
    <xf numFmtId="0" fontId="37" fillId="5" borderId="98" xfId="0" applyFont="1" applyFill="1" applyBorder="1" applyAlignment="1" applyProtection="1">
      <alignment horizontal="center" wrapText="1"/>
    </xf>
    <xf numFmtId="0" fontId="37" fillId="5" borderId="99" xfId="0" applyFont="1" applyFill="1" applyBorder="1" applyAlignment="1" applyProtection="1">
      <alignment horizontal="center" wrapText="1"/>
    </xf>
    <xf numFmtId="0" fontId="0" fillId="5" borderId="51" xfId="0" applyFill="1" applyBorder="1" applyAlignment="1" applyProtection="1">
      <alignment horizontal="left" wrapText="1"/>
    </xf>
    <xf numFmtId="0" fontId="0" fillId="5" borderId="68" xfId="0" applyFill="1" applyBorder="1" applyAlignment="1" applyProtection="1">
      <alignment horizontal="left" wrapText="1"/>
    </xf>
    <xf numFmtId="0" fontId="0" fillId="5" borderId="119" xfId="0" applyFill="1" applyBorder="1" applyAlignment="1" applyProtection="1">
      <alignment vertical="top" wrapText="1"/>
    </xf>
    <xf numFmtId="0" fontId="0" fillId="5" borderId="27" xfId="0" applyFill="1" applyBorder="1" applyAlignment="1" applyProtection="1">
      <alignment vertical="top" wrapText="1"/>
    </xf>
    <xf numFmtId="0" fontId="0" fillId="5" borderId="121" xfId="0" applyFill="1" applyBorder="1" applyAlignment="1" applyProtection="1">
      <alignment wrapText="1"/>
    </xf>
    <xf numFmtId="0" fontId="0" fillId="5" borderId="119" xfId="0" applyFill="1" applyBorder="1" applyAlignment="1" applyProtection="1">
      <alignment wrapText="1"/>
    </xf>
    <xf numFmtId="0" fontId="0" fillId="5" borderId="27" xfId="0" applyFill="1" applyBorder="1" applyAlignment="1" applyProtection="1">
      <alignment wrapText="1"/>
    </xf>
    <xf numFmtId="0" fontId="0" fillId="5" borderId="27" xfId="0" applyFill="1" applyBorder="1" applyAlignment="1" applyProtection="1">
      <alignment horizontal="left" wrapText="1"/>
    </xf>
    <xf numFmtId="0" fontId="2" fillId="4" borderId="52" xfId="0" applyFont="1" applyFill="1" applyBorder="1" applyAlignment="1">
      <alignment horizontal="center"/>
    </xf>
    <xf numFmtId="0" fontId="0" fillId="0" borderId="0" xfId="0" applyAlignment="1">
      <alignment horizontal="justify" vertical="top" wrapText="1"/>
    </xf>
    <xf numFmtId="0" fontId="33" fillId="0" borderId="0" xfId="0" applyFont="1" applyAlignment="1">
      <alignment horizontal="justify" wrapText="1"/>
    </xf>
    <xf numFmtId="0" fontId="15" fillId="0" borderId="0" xfId="0" applyFont="1" applyAlignment="1">
      <alignment vertical="top" wrapText="1"/>
    </xf>
    <xf numFmtId="0" fontId="0" fillId="0" borderId="0" xfId="0" applyAlignment="1">
      <alignment vertical="top" wrapText="1"/>
    </xf>
    <xf numFmtId="0" fontId="15" fillId="0" borderId="0" xfId="0" applyFont="1" applyAlignment="1">
      <alignment horizontal="justify" vertical="top" wrapText="1"/>
    </xf>
    <xf numFmtId="0" fontId="0" fillId="0" borderId="0" xfId="0" applyNumberFormat="1" applyAlignment="1">
      <alignment horizontal="justify" vertical="top" wrapText="1"/>
    </xf>
    <xf numFmtId="0" fontId="15" fillId="0" borderId="0" xfId="0" applyFont="1" applyAlignment="1">
      <alignment horizontal="center" vertical="top" wrapText="1"/>
    </xf>
    <xf numFmtId="0" fontId="59" fillId="0" borderId="0" xfId="5" applyAlignment="1" applyProtection="1"/>
    <xf numFmtId="0" fontId="39" fillId="0" borderId="0" xfId="6" applyAlignment="1" applyProtection="1"/>
    <xf numFmtId="0" fontId="39" fillId="0" borderId="0" xfId="6" applyAlignment="1" applyProtection="1">
      <alignment horizontal="justify" vertical="top" wrapText="1"/>
    </xf>
    <xf numFmtId="0" fontId="0" fillId="2" borderId="0" xfId="0" applyFill="1" applyProtection="1">
      <protection locked="0"/>
    </xf>
    <xf numFmtId="0" fontId="0" fillId="0" borderId="0" xfId="0" applyAlignment="1" applyProtection="1">
      <alignment vertical="top" wrapText="1"/>
      <protection locked="0"/>
    </xf>
    <xf numFmtId="0" fontId="0" fillId="4" borderId="0" xfId="0" applyFill="1" applyProtection="1">
      <protection locked="0"/>
    </xf>
    <xf numFmtId="0" fontId="45" fillId="2" borderId="0" xfId="0" applyFont="1" applyFill="1" applyAlignment="1">
      <alignment horizontal="justify" wrapText="1"/>
    </xf>
    <xf numFmtId="0" fontId="33" fillId="2" borderId="0" xfId="0" applyFont="1" applyFill="1" applyAlignment="1">
      <alignment horizontal="justify" wrapText="1"/>
    </xf>
    <xf numFmtId="0" fontId="45" fillId="0" borderId="0" xfId="0" applyFont="1" applyAlignment="1">
      <alignment horizontal="justify" wrapText="1"/>
    </xf>
    <xf numFmtId="0" fontId="34" fillId="0" borderId="0" xfId="0" applyFont="1" applyBorder="1" applyAlignment="1">
      <alignment horizontal="left" vertical="top" wrapText="1" indent="4"/>
    </xf>
    <xf numFmtId="0" fontId="33" fillId="0" borderId="0" xfId="0" applyFont="1" applyAlignment="1">
      <alignment horizontal="justify" wrapText="1"/>
    </xf>
    <xf numFmtId="0" fontId="33" fillId="2" borderId="0" xfId="0" applyFont="1" applyFill="1" applyAlignment="1">
      <alignment wrapText="1"/>
    </xf>
    <xf numFmtId="0" fontId="45" fillId="2" borderId="0" xfId="0" applyNumberFormat="1" applyFont="1" applyFill="1" applyAlignment="1">
      <alignment wrapText="1"/>
    </xf>
    <xf numFmtId="0" fontId="33" fillId="2" borderId="0" xfId="0" applyNumberFormat="1" applyFont="1" applyFill="1" applyAlignment="1">
      <alignment wrapText="1"/>
    </xf>
    <xf numFmtId="0" fontId="45" fillId="2" borderId="0" xfId="0" applyNumberFormat="1" applyFont="1" applyFill="1" applyAlignment="1">
      <alignment horizontal="justify" wrapText="1"/>
    </xf>
    <xf numFmtId="0" fontId="33" fillId="2" borderId="0" xfId="0" applyNumberFormat="1" applyFont="1" applyFill="1" applyAlignment="1">
      <alignment horizontal="justify" wrapText="1"/>
    </xf>
    <xf numFmtId="0" fontId="0" fillId="0" borderId="0" xfId="0" applyAlignment="1">
      <alignment horizontal="justify" vertical="top" wrapText="1"/>
    </xf>
    <xf numFmtId="0" fontId="0" fillId="0" borderId="0" xfId="0" applyAlignment="1">
      <alignment horizontal="justify" vertical="top"/>
    </xf>
    <xf numFmtId="0" fontId="0" fillId="2" borderId="0" xfId="0" applyFill="1" applyAlignment="1">
      <alignment horizontal="justify" vertical="top" wrapText="1"/>
    </xf>
    <xf numFmtId="0" fontId="45" fillId="0" borderId="0" xfId="0" applyFont="1" applyAlignment="1">
      <alignment horizontal="left" wrapText="1"/>
    </xf>
    <xf numFmtId="0" fontId="33" fillId="0" borderId="0" xfId="0" applyFont="1" applyAlignment="1">
      <alignment horizontal="left" wrapText="1"/>
    </xf>
    <xf numFmtId="0" fontId="45" fillId="0" borderId="0" xfId="0" applyFont="1" applyAlignment="1">
      <alignment wrapText="1"/>
    </xf>
    <xf numFmtId="0" fontId="14" fillId="0" borderId="0" xfId="0" applyFont="1" applyAlignment="1">
      <alignment horizontal="left" vertical="top" wrapText="1"/>
    </xf>
    <xf numFmtId="0" fontId="59" fillId="0" borderId="0" xfId="5" applyAlignment="1" applyProtection="1"/>
    <xf numFmtId="0" fontId="17" fillId="2" borderId="0" xfId="0" applyFont="1" applyFill="1" applyAlignment="1">
      <alignment horizontal="center" vertical="top" wrapText="1"/>
    </xf>
    <xf numFmtId="0" fontId="18" fillId="0" borderId="0" xfId="0" applyFont="1" applyAlignment="1">
      <alignment horizontal="justify" vertical="top" wrapText="1"/>
    </xf>
    <xf numFmtId="0" fontId="59" fillId="0" borderId="0" xfId="5" applyAlignment="1" applyProtection="1">
      <alignment horizontal="left" vertical="top" wrapText="1" indent="4"/>
    </xf>
    <xf numFmtId="0" fontId="0" fillId="0" borderId="0" xfId="0" applyNumberFormat="1" applyAlignment="1">
      <alignment horizontal="justify" vertical="top" wrapText="1"/>
    </xf>
    <xf numFmtId="0" fontId="0" fillId="0" borderId="151" xfId="0" applyBorder="1" applyAlignment="1">
      <alignment horizontal="justify" vertical="top" wrapText="1"/>
    </xf>
    <xf numFmtId="0" fontId="0" fillId="0" borderId="152" xfId="0" applyBorder="1" applyAlignment="1">
      <alignment horizontal="justify" vertical="top" wrapText="1"/>
    </xf>
    <xf numFmtId="0" fontId="15" fillId="0" borderId="0" xfId="0" applyFont="1" applyAlignment="1">
      <alignment vertical="top" wrapText="1"/>
    </xf>
    <xf numFmtId="0" fontId="45" fillId="0" borderId="0" xfId="0" applyFont="1" applyAlignment="1">
      <alignment horizontal="justify" vertical="top" wrapText="1"/>
    </xf>
    <xf numFmtId="0" fontId="15" fillId="0" borderId="0" xfId="0" applyFont="1" applyAlignment="1">
      <alignment horizontal="justify" vertical="top" wrapText="1"/>
    </xf>
    <xf numFmtId="0" fontId="49" fillId="0" borderId="60" xfId="0" applyFont="1" applyBorder="1" applyAlignment="1">
      <alignment horizontal="center" vertical="top" wrapText="1"/>
    </xf>
    <xf numFmtId="0" fontId="16" fillId="0" borderId="61" xfId="0" applyFont="1" applyBorder="1" applyAlignment="1">
      <alignment horizontal="center" vertical="top" wrapText="1"/>
    </xf>
    <xf numFmtId="0" fontId="0" fillId="0" borderId="62" xfId="0" applyBorder="1" applyAlignment="1">
      <alignment horizontal="justify" vertical="top" wrapText="1"/>
    </xf>
    <xf numFmtId="0" fontId="0" fillId="0" borderId="63" xfId="0" applyBorder="1" applyAlignment="1">
      <alignment horizontal="justify" vertical="top" wrapText="1"/>
    </xf>
    <xf numFmtId="0" fontId="0" fillId="0" borderId="58" xfId="0" applyBorder="1" applyAlignment="1">
      <alignment horizontal="justify" vertical="top" wrapText="1"/>
    </xf>
    <xf numFmtId="0" fontId="0" fillId="0" borderId="59" xfId="0" applyBorder="1" applyAlignment="1">
      <alignment horizontal="justify" vertical="top" wrapText="1"/>
    </xf>
    <xf numFmtId="0" fontId="0" fillId="0" borderId="116" xfId="0" applyBorder="1" applyAlignment="1">
      <alignment horizontal="justify" vertical="top" wrapText="1"/>
    </xf>
    <xf numFmtId="0" fontId="0" fillId="0" borderId="117" xfId="0" applyBorder="1" applyAlignment="1">
      <alignment horizontal="justify" vertical="top" wrapText="1"/>
    </xf>
    <xf numFmtId="0" fontId="0" fillId="0" borderId="118" xfId="0" applyBorder="1" applyAlignment="1">
      <alignment horizontal="justify" vertical="top" wrapText="1"/>
    </xf>
    <xf numFmtId="0" fontId="0" fillId="0" borderId="35" xfId="0" applyBorder="1" applyAlignment="1">
      <alignment horizontal="justify" vertical="top" wrapText="1"/>
    </xf>
    <xf numFmtId="0" fontId="0" fillId="0" borderId="151" xfId="0" applyBorder="1" applyAlignment="1">
      <alignment vertical="top" wrapText="1"/>
    </xf>
    <xf numFmtId="0" fontId="0" fillId="0" borderId="152" xfId="0" applyBorder="1" applyAlignment="1">
      <alignment vertical="top" wrapText="1"/>
    </xf>
    <xf numFmtId="0" fontId="0" fillId="0" borderId="62" xfId="0" applyBorder="1" applyAlignment="1">
      <alignment horizontal="left" vertical="top" wrapText="1"/>
    </xf>
    <xf numFmtId="0" fontId="0" fillId="0" borderId="63" xfId="0" applyBorder="1" applyAlignment="1">
      <alignment horizontal="left" vertical="top" wrapText="1"/>
    </xf>
    <xf numFmtId="0" fontId="0" fillId="0" borderId="62" xfId="0" applyBorder="1" applyAlignment="1">
      <alignment horizontal="center" vertical="top" wrapText="1"/>
    </xf>
    <xf numFmtId="0" fontId="0" fillId="0" borderId="63" xfId="0" applyBorder="1" applyAlignment="1">
      <alignment horizontal="center" vertical="top" wrapText="1"/>
    </xf>
    <xf numFmtId="0" fontId="0" fillId="0" borderId="64" xfId="0" applyFont="1" applyBorder="1" applyAlignment="1">
      <alignment horizontal="left" vertical="top" wrapText="1"/>
    </xf>
    <xf numFmtId="0" fontId="15" fillId="0" borderId="65" xfId="0" applyFont="1" applyBorder="1" applyAlignment="1">
      <alignment horizontal="left" vertical="top" wrapText="1"/>
    </xf>
    <xf numFmtId="0" fontId="0" fillId="0" borderId="0" xfId="0" applyBorder="1" applyAlignment="1">
      <alignment horizontal="justify" vertical="top" wrapText="1"/>
    </xf>
    <xf numFmtId="0" fontId="33" fillId="0" borderId="0" xfId="0" applyFont="1" applyAlignment="1">
      <alignment wrapText="1"/>
    </xf>
    <xf numFmtId="0" fontId="15" fillId="0" borderId="0" xfId="0" applyFont="1" applyAlignment="1">
      <alignment horizontal="center" vertical="top" wrapText="1"/>
    </xf>
    <xf numFmtId="0" fontId="0" fillId="0" borderId="0" xfId="0" applyAlignment="1">
      <alignment vertical="top" wrapText="1"/>
    </xf>
    <xf numFmtId="0" fontId="0" fillId="0" borderId="0" xfId="0" applyNumberFormat="1" applyAlignment="1">
      <alignment vertical="top" wrapText="1"/>
    </xf>
    <xf numFmtId="0" fontId="48" fillId="0" borderId="0" xfId="0" applyFont="1" applyAlignment="1">
      <alignment horizontal="justify" vertical="top" wrapText="1"/>
    </xf>
    <xf numFmtId="0" fontId="59" fillId="0" borderId="0" xfId="5" applyAlignment="1" applyProtection="1">
      <alignment horizontal="left" vertical="top" wrapText="1"/>
    </xf>
    <xf numFmtId="0" fontId="8" fillId="0" borderId="0" xfId="0" applyFont="1" applyAlignment="1">
      <alignment horizontal="justify" vertical="top" wrapText="1"/>
    </xf>
    <xf numFmtId="0" fontId="39" fillId="0" borderId="0" xfId="6" applyFont="1" applyAlignment="1" applyProtection="1"/>
    <xf numFmtId="0" fontId="3" fillId="5" borderId="1" xfId="0" applyFont="1" applyFill="1" applyBorder="1" applyAlignment="1" applyProtection="1">
      <alignment horizontal="center"/>
    </xf>
    <xf numFmtId="0" fontId="3" fillId="5" borderId="2" xfId="0" applyFont="1" applyFill="1" applyBorder="1" applyAlignment="1" applyProtection="1">
      <alignment horizontal="center"/>
    </xf>
    <xf numFmtId="0" fontId="3" fillId="5" borderId="3" xfId="0" applyFont="1" applyFill="1" applyBorder="1" applyAlignment="1" applyProtection="1">
      <alignment horizontal="center"/>
    </xf>
    <xf numFmtId="0" fontId="8" fillId="5" borderId="33" xfId="0" applyFont="1" applyFill="1" applyBorder="1" applyAlignment="1" applyProtection="1">
      <alignment horizontal="center"/>
    </xf>
    <xf numFmtId="0" fontId="8" fillId="5" borderId="34" xfId="0" applyFont="1" applyFill="1" applyBorder="1" applyAlignment="1" applyProtection="1">
      <alignment horizontal="center"/>
    </xf>
    <xf numFmtId="0" fontId="8" fillId="5" borderId="35" xfId="0" applyFont="1" applyFill="1" applyBorder="1" applyAlignment="1" applyProtection="1">
      <alignment horizontal="center"/>
    </xf>
    <xf numFmtId="0" fontId="0" fillId="0" borderId="75" xfId="0" applyBorder="1" applyAlignment="1" applyProtection="1">
      <alignment horizontal="left"/>
      <protection locked="0"/>
    </xf>
    <xf numFmtId="0" fontId="0" fillId="0" borderId="96" xfId="0" applyBorder="1" applyAlignment="1" applyProtection="1">
      <alignment horizontal="left"/>
      <protection locked="0"/>
    </xf>
    <xf numFmtId="0" fontId="0" fillId="0" borderId="76" xfId="0" applyBorder="1" applyAlignment="1" applyProtection="1">
      <alignment horizontal="left"/>
      <protection locked="0"/>
    </xf>
    <xf numFmtId="0" fontId="6" fillId="2" borderId="20" xfId="0" applyFont="1" applyFill="1" applyBorder="1" applyAlignment="1" applyProtection="1">
      <alignment horizontal="center" vertical="center" textRotation="90" wrapText="1"/>
    </xf>
    <xf numFmtId="0" fontId="6" fillId="2" borderId="21" xfId="0" applyFont="1" applyFill="1" applyBorder="1" applyAlignment="1" applyProtection="1">
      <alignment horizontal="center" vertical="center" textRotation="90" wrapText="1"/>
    </xf>
    <xf numFmtId="0" fontId="6" fillId="2" borderId="28" xfId="0" applyFont="1" applyFill="1" applyBorder="1" applyAlignment="1" applyProtection="1">
      <alignment horizontal="center" vertical="center" textRotation="90" wrapText="1"/>
    </xf>
    <xf numFmtId="0" fontId="6" fillId="2" borderId="59" xfId="0" applyFont="1" applyFill="1" applyBorder="1" applyAlignment="1" applyProtection="1">
      <alignment horizontal="center" vertical="center" textRotation="90" wrapText="1"/>
    </xf>
    <xf numFmtId="0" fontId="0" fillId="0" borderId="75" xfId="0" applyBorder="1" applyAlignment="1" applyProtection="1">
      <alignment wrapText="1"/>
      <protection locked="0" hidden="1"/>
    </xf>
    <xf numFmtId="0" fontId="0" fillId="0" borderId="76" xfId="0" applyBorder="1" applyAlignment="1" applyProtection="1">
      <alignment wrapText="1"/>
      <protection locked="0" hidden="1"/>
    </xf>
    <xf numFmtId="0" fontId="0" fillId="0" borderId="77" xfId="0" applyBorder="1" applyAlignment="1" applyProtection="1">
      <alignment wrapText="1"/>
      <protection locked="0" hidden="1"/>
    </xf>
    <xf numFmtId="0" fontId="0" fillId="0" borderId="78" xfId="0" applyBorder="1" applyAlignment="1" applyProtection="1">
      <alignment wrapText="1"/>
      <protection locked="0" hidden="1"/>
    </xf>
    <xf numFmtId="0" fontId="0" fillId="0" borderId="5" xfId="0" applyBorder="1" applyAlignment="1" applyProtection="1">
      <protection locked="0"/>
    </xf>
    <xf numFmtId="0" fontId="6" fillId="2" borderId="22" xfId="0" applyFont="1" applyFill="1" applyBorder="1" applyAlignment="1" applyProtection="1">
      <alignment horizontal="center" vertical="center" textRotation="90" wrapText="1"/>
    </xf>
    <xf numFmtId="0" fontId="0" fillId="0" borderId="94" xfId="0" applyBorder="1" applyAlignment="1" applyProtection="1">
      <alignment horizontal="left"/>
      <protection locked="0" hidden="1"/>
    </xf>
    <xf numFmtId="0" fontId="0" fillId="0" borderId="99" xfId="0" applyBorder="1" applyAlignment="1" applyProtection="1">
      <alignment horizontal="left"/>
      <protection locked="0" hidden="1"/>
    </xf>
    <xf numFmtId="0" fontId="0" fillId="0" borderId="95" xfId="0" applyBorder="1" applyAlignment="1" applyProtection="1">
      <alignment horizontal="left"/>
      <protection locked="0" hidden="1"/>
    </xf>
    <xf numFmtId="0" fontId="0" fillId="0" borderId="101" xfId="0" applyBorder="1" applyAlignment="1" applyProtection="1">
      <alignment horizontal="left"/>
      <protection locked="0" hidden="1"/>
    </xf>
    <xf numFmtId="0" fontId="0" fillId="0" borderId="77" xfId="0" applyBorder="1" applyAlignment="1" applyProtection="1">
      <alignment horizontal="left"/>
      <protection locked="0" hidden="1"/>
    </xf>
    <xf numFmtId="0" fontId="0" fillId="0" borderId="78" xfId="0" applyBorder="1" applyAlignment="1" applyProtection="1">
      <alignment horizontal="left"/>
      <protection locked="0" hidden="1"/>
    </xf>
    <xf numFmtId="0" fontId="0" fillId="0" borderId="75" xfId="0" applyBorder="1" applyAlignment="1" applyProtection="1">
      <alignment horizontal="left"/>
      <protection locked="0" hidden="1"/>
    </xf>
    <xf numFmtId="0" fontId="0" fillId="0" borderId="76" xfId="0" applyBorder="1" applyAlignment="1" applyProtection="1">
      <alignment horizontal="left"/>
      <protection locked="0" hidden="1"/>
    </xf>
    <xf numFmtId="0" fontId="5" fillId="5" borderId="106" xfId="0" applyFont="1" applyFill="1" applyBorder="1" applyAlignment="1" applyProtection="1">
      <alignment horizontal="center" wrapText="1"/>
    </xf>
    <xf numFmtId="0" fontId="5" fillId="5" borderId="81" xfId="0" applyFont="1" applyFill="1" applyBorder="1" applyAlignment="1" applyProtection="1">
      <alignment horizontal="center" wrapText="1"/>
    </xf>
    <xf numFmtId="0" fontId="5" fillId="5" borderId="106" xfId="0" applyFont="1" applyFill="1" applyBorder="1" applyAlignment="1" applyProtection="1">
      <alignment horizontal="center" vertical="center" wrapText="1"/>
    </xf>
    <xf numFmtId="0" fontId="5" fillId="5" borderId="108" xfId="0" applyFont="1" applyFill="1" applyBorder="1" applyAlignment="1" applyProtection="1">
      <alignment horizontal="center" vertical="center" wrapText="1"/>
    </xf>
    <xf numFmtId="0" fontId="0" fillId="5" borderId="75" xfId="0" applyFill="1" applyBorder="1" applyAlignment="1" applyProtection="1">
      <protection locked="0"/>
    </xf>
    <xf numFmtId="0" fontId="0" fillId="5" borderId="96" xfId="0" applyFill="1" applyBorder="1" applyAlignment="1" applyProtection="1">
      <protection locked="0"/>
    </xf>
    <xf numFmtId="0" fontId="0" fillId="0" borderId="75" xfId="0" applyBorder="1" applyAlignment="1" applyProtection="1">
      <protection locked="0"/>
    </xf>
    <xf numFmtId="0" fontId="0" fillId="0" borderId="96" xfId="0" applyBorder="1" applyAlignment="1" applyProtection="1">
      <protection locked="0"/>
    </xf>
    <xf numFmtId="49" fontId="0" fillId="0" borderId="75" xfId="0" applyNumberFormat="1" applyBorder="1" applyAlignment="1" applyProtection="1">
      <protection locked="0"/>
    </xf>
    <xf numFmtId="49" fontId="0" fillId="0" borderId="96" xfId="0" applyNumberFormat="1" applyBorder="1" applyAlignment="1" applyProtection="1">
      <protection locked="0"/>
    </xf>
    <xf numFmtId="0" fontId="0" fillId="0" borderId="13" xfId="0" applyBorder="1" applyAlignment="1" applyProtection="1">
      <protection locked="0"/>
    </xf>
    <xf numFmtId="0" fontId="0" fillId="5" borderId="111" xfId="0" applyFill="1" applyBorder="1" applyAlignment="1" applyProtection="1">
      <protection locked="0"/>
    </xf>
    <xf numFmtId="0" fontId="0" fillId="5" borderId="112" xfId="0" applyFill="1" applyBorder="1" applyAlignment="1" applyProtection="1">
      <protection locked="0"/>
    </xf>
    <xf numFmtId="0" fontId="23" fillId="4" borderId="0" xfId="0" applyFont="1" applyFill="1" applyAlignment="1" applyProtection="1">
      <alignment horizontal="left" vertical="top" wrapText="1"/>
    </xf>
    <xf numFmtId="0" fontId="51" fillId="5" borderId="153" xfId="0" applyFont="1" applyFill="1" applyBorder="1" applyAlignment="1" applyProtection="1">
      <alignment horizontal="right" vertical="center" wrapText="1"/>
    </xf>
    <xf numFmtId="0" fontId="51" fillId="5" borderId="17" xfId="0" applyFont="1" applyFill="1" applyBorder="1" applyAlignment="1" applyProtection="1">
      <alignment horizontal="right" vertical="center" wrapText="1"/>
    </xf>
    <xf numFmtId="0" fontId="30" fillId="2"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23" fillId="9" borderId="20" xfId="0" applyFont="1" applyFill="1" applyBorder="1" applyAlignment="1" applyProtection="1">
      <alignment horizontal="center" vertical="center" textRotation="90" wrapText="1"/>
    </xf>
    <xf numFmtId="0" fontId="23" fillId="9" borderId="21" xfId="0" applyFont="1" applyFill="1" applyBorder="1" applyAlignment="1" applyProtection="1">
      <alignment horizontal="center" vertical="center" textRotation="90" wrapText="1"/>
    </xf>
    <xf numFmtId="0" fontId="23" fillId="9" borderId="22" xfId="0" applyFont="1" applyFill="1" applyBorder="1" applyAlignment="1" applyProtection="1">
      <alignment horizontal="center" vertical="center" textRotation="90" wrapText="1"/>
    </xf>
    <xf numFmtId="0" fontId="31" fillId="4" borderId="85"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30" fillId="2" borderId="85"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8" fillId="5" borderId="72" xfId="0" applyFont="1" applyFill="1" applyBorder="1" applyAlignment="1" applyProtection="1">
      <alignment horizontal="left" wrapText="1"/>
    </xf>
    <xf numFmtId="0" fontId="38" fillId="5" borderId="73" xfId="0" applyFont="1" applyFill="1" applyBorder="1" applyAlignment="1" applyProtection="1">
      <alignment horizontal="left" wrapText="1"/>
    </xf>
    <xf numFmtId="0" fontId="30" fillId="2" borderId="88" xfId="0" applyFont="1" applyFill="1" applyBorder="1" applyAlignment="1" applyProtection="1">
      <alignment horizontal="left" vertical="center" wrapText="1"/>
    </xf>
    <xf numFmtId="0" fontId="30" fillId="2" borderId="66" xfId="0" applyFont="1" applyFill="1" applyBorder="1" applyAlignment="1" applyProtection="1">
      <alignment horizontal="left" vertical="center" wrapText="1"/>
    </xf>
    <xf numFmtId="0" fontId="38" fillId="5" borderId="72" xfId="0" applyFont="1" applyFill="1" applyBorder="1" applyAlignment="1" applyProtection="1">
      <alignment wrapText="1"/>
    </xf>
    <xf numFmtId="0" fontId="38" fillId="5" borderId="73" xfId="0" applyFont="1" applyFill="1" applyBorder="1" applyAlignment="1" applyProtection="1">
      <alignment wrapText="1"/>
    </xf>
    <xf numFmtId="0" fontId="0" fillId="0" borderId="15" xfId="0" applyBorder="1" applyAlignment="1" applyProtection="1">
      <alignment horizontal="left"/>
      <protection locked="0" hidden="1"/>
    </xf>
    <xf numFmtId="0" fontId="0" fillId="0" borderId="10" xfId="0" applyBorder="1" applyAlignment="1" applyProtection="1">
      <alignment horizontal="left"/>
      <protection locked="0" hidden="1"/>
    </xf>
    <xf numFmtId="0" fontId="0" fillId="0" borderId="76" xfId="0" applyBorder="1" applyAlignment="1" applyProtection="1">
      <protection locked="0"/>
    </xf>
    <xf numFmtId="0" fontId="37" fillId="5" borderId="75" xfId="0" applyFont="1" applyFill="1" applyBorder="1" applyAlignment="1" applyProtection="1">
      <alignment horizontal="center" wrapText="1"/>
    </xf>
    <xf numFmtId="0" fontId="37" fillId="5" borderId="96" xfId="0" applyFont="1" applyFill="1" applyBorder="1" applyAlignment="1" applyProtection="1">
      <alignment horizontal="center" wrapText="1"/>
    </xf>
    <xf numFmtId="0" fontId="37" fillId="5" borderId="76" xfId="0" applyFont="1" applyFill="1" applyBorder="1" applyAlignment="1" applyProtection="1">
      <alignment horizontal="center" wrapText="1"/>
    </xf>
    <xf numFmtId="0" fontId="6" fillId="2" borderId="20" xfId="0" applyFont="1" applyFill="1" applyBorder="1" applyAlignment="1">
      <alignment horizontal="center" vertical="center" textRotation="90" wrapText="1"/>
    </xf>
    <xf numFmtId="0" fontId="6" fillId="2" borderId="21" xfId="0" applyFont="1" applyFill="1" applyBorder="1" applyAlignment="1">
      <alignment horizontal="center" vertical="center" textRotation="90" wrapText="1"/>
    </xf>
    <xf numFmtId="0" fontId="6" fillId="2" borderId="28" xfId="0" applyFont="1" applyFill="1" applyBorder="1" applyAlignment="1">
      <alignment horizontal="center" vertical="center" textRotation="90" wrapText="1"/>
    </xf>
    <xf numFmtId="0" fontId="0" fillId="0" borderId="77" xfId="0" applyBorder="1" applyAlignment="1" applyProtection="1">
      <alignment wrapText="1"/>
      <protection locked="0"/>
    </xf>
    <xf numFmtId="0" fontId="0" fillId="0" borderId="97" xfId="0" applyBorder="1" applyAlignment="1" applyProtection="1">
      <alignment wrapText="1"/>
      <protection locked="0"/>
    </xf>
    <xf numFmtId="0" fontId="0" fillId="0" borderId="78" xfId="0" applyBorder="1" applyAlignment="1" applyProtection="1">
      <alignment wrapText="1"/>
      <protection locked="0"/>
    </xf>
    <xf numFmtId="0" fontId="0" fillId="5" borderId="94" xfId="0" applyFill="1" applyBorder="1" applyAlignment="1" applyProtection="1">
      <alignment horizontal="center" wrapText="1"/>
    </xf>
    <xf numFmtId="0" fontId="0" fillId="5" borderId="98" xfId="0" applyFill="1" applyBorder="1" applyAlignment="1" applyProtection="1">
      <alignment horizontal="center" wrapText="1"/>
    </xf>
    <xf numFmtId="0" fontId="0" fillId="5" borderId="99" xfId="0" applyFill="1" applyBorder="1" applyAlignment="1" applyProtection="1">
      <alignment horizontal="center" wrapText="1"/>
    </xf>
    <xf numFmtId="0" fontId="0" fillId="0" borderId="75" xfId="0" applyBorder="1" applyAlignment="1" applyProtection="1">
      <alignment horizontal="left" wrapText="1"/>
      <protection locked="0"/>
    </xf>
    <xf numFmtId="0" fontId="0" fillId="0" borderId="96" xfId="0" applyBorder="1" applyAlignment="1" applyProtection="1">
      <alignment horizontal="left" wrapText="1"/>
      <protection locked="0"/>
    </xf>
    <xf numFmtId="0" fontId="0" fillId="0" borderId="76" xfId="0" applyBorder="1" applyAlignment="1" applyProtection="1">
      <alignment horizontal="left" wrapText="1"/>
      <protection locked="0"/>
    </xf>
    <xf numFmtId="0" fontId="0" fillId="0" borderId="95" xfId="0" applyBorder="1" applyAlignment="1" applyProtection="1">
      <alignment horizontal="left" wrapText="1"/>
      <protection locked="0"/>
    </xf>
    <xf numFmtId="0" fontId="0" fillId="0" borderId="100" xfId="0" applyBorder="1" applyAlignment="1" applyProtection="1">
      <alignment horizontal="left" wrapText="1"/>
      <protection locked="0"/>
    </xf>
    <xf numFmtId="0" fontId="0" fillId="0" borderId="101" xfId="0" applyBorder="1" applyAlignment="1" applyProtection="1">
      <alignment horizontal="left" wrapText="1"/>
      <protection locked="0"/>
    </xf>
    <xf numFmtId="0" fontId="0" fillId="0" borderId="77" xfId="0" applyBorder="1" applyAlignment="1" applyProtection="1">
      <alignment horizontal="left" wrapText="1"/>
      <protection locked="0"/>
    </xf>
    <xf numFmtId="0" fontId="0" fillId="0" borderId="97" xfId="0" applyBorder="1" applyAlignment="1" applyProtection="1">
      <alignment horizontal="left" wrapText="1"/>
      <protection locked="0"/>
    </xf>
    <xf numFmtId="0" fontId="0" fillId="0" borderId="78" xfId="0" applyBorder="1" applyAlignment="1" applyProtection="1">
      <alignment horizontal="left" wrapText="1"/>
      <protection locked="0"/>
    </xf>
    <xf numFmtId="0" fontId="0" fillId="0" borderId="94" xfId="0" applyBorder="1" applyAlignment="1" applyProtection="1">
      <alignment horizontal="left" wrapText="1"/>
      <protection locked="0"/>
    </xf>
    <xf numFmtId="0" fontId="0" fillId="0" borderId="98" xfId="0" applyBorder="1" applyAlignment="1" applyProtection="1">
      <alignment horizontal="left" wrapText="1"/>
      <protection locked="0"/>
    </xf>
    <xf numFmtId="0" fontId="0" fillId="0" borderId="99" xfId="0" applyBorder="1" applyAlignment="1" applyProtection="1">
      <alignment horizontal="left" wrapText="1"/>
      <protection locked="0"/>
    </xf>
    <xf numFmtId="0" fontId="3" fillId="5" borderId="1" xfId="0" applyFont="1" applyFill="1" applyBorder="1" applyAlignment="1">
      <alignment horizontal="center"/>
    </xf>
    <xf numFmtId="0" fontId="3" fillId="5" borderId="2" xfId="0" applyFont="1" applyFill="1" applyBorder="1" applyAlignment="1">
      <alignment horizontal="center"/>
    </xf>
    <xf numFmtId="0" fontId="3" fillId="5" borderId="3" xfId="0" applyFont="1" applyFill="1" applyBorder="1" applyAlignment="1">
      <alignment horizontal="center"/>
    </xf>
    <xf numFmtId="0" fontId="8" fillId="5" borderId="33" xfId="0" applyFont="1" applyFill="1" applyBorder="1" applyAlignment="1">
      <alignment horizontal="center"/>
    </xf>
    <xf numFmtId="0" fontId="8" fillId="5" borderId="34" xfId="0" applyFont="1" applyFill="1" applyBorder="1" applyAlignment="1">
      <alignment horizontal="center"/>
    </xf>
    <xf numFmtId="0" fontId="8" fillId="5" borderId="35" xfId="0" applyFont="1" applyFill="1" applyBorder="1" applyAlignment="1">
      <alignment horizontal="center"/>
    </xf>
    <xf numFmtId="0" fontId="9" fillId="5" borderId="106" xfId="0" applyFont="1" applyFill="1" applyBorder="1" applyAlignment="1">
      <alignment horizontal="center" wrapText="1"/>
    </xf>
    <xf numFmtId="0" fontId="9" fillId="5" borderId="107" xfId="0" applyFont="1" applyFill="1" applyBorder="1" applyAlignment="1">
      <alignment horizontal="center" wrapText="1"/>
    </xf>
    <xf numFmtId="0" fontId="9" fillId="5" borderId="108" xfId="0" applyFont="1" applyFill="1" applyBorder="1" applyAlignment="1">
      <alignment horizontal="center" wrapText="1"/>
    </xf>
    <xf numFmtId="0" fontId="0" fillId="0" borderId="75" xfId="0" applyBorder="1" applyAlignment="1" applyProtection="1">
      <alignment wrapText="1"/>
      <protection locked="0"/>
    </xf>
    <xf numFmtId="0" fontId="0" fillId="0" borderId="96" xfId="0" applyBorder="1" applyAlignment="1" applyProtection="1">
      <alignment wrapText="1"/>
      <protection locked="0"/>
    </xf>
    <xf numFmtId="0" fontId="0" fillId="0" borderId="76" xfId="0" applyBorder="1" applyAlignment="1" applyProtection="1">
      <alignment wrapText="1"/>
      <protection locked="0"/>
    </xf>
    <xf numFmtId="0" fontId="0" fillId="5" borderId="75" xfId="0" applyFill="1" applyBorder="1" applyAlignment="1" applyProtection="1">
      <alignment horizontal="center" vertical="center" wrapText="1"/>
    </xf>
    <xf numFmtId="0" fontId="0" fillId="5" borderId="15" xfId="0" applyFill="1" applyBorder="1" applyAlignment="1" applyProtection="1">
      <alignment horizontal="center" vertical="center" wrapText="1"/>
    </xf>
    <xf numFmtId="0" fontId="0" fillId="5" borderId="103" xfId="0" applyFill="1" applyBorder="1" applyAlignment="1">
      <alignment horizontal="left" vertical="top" wrapText="1"/>
    </xf>
    <xf numFmtId="0" fontId="0" fillId="5" borderId="102" xfId="0" applyFill="1" applyBorder="1" applyAlignment="1">
      <alignment horizontal="left" vertical="top" wrapText="1"/>
    </xf>
    <xf numFmtId="0" fontId="0" fillId="5" borderId="98" xfId="0" applyFill="1" applyBorder="1" applyAlignment="1" applyProtection="1">
      <alignment horizontal="center" wrapText="1"/>
      <protection locked="0"/>
    </xf>
    <xf numFmtId="0" fontId="6" fillId="2" borderId="22" xfId="0" applyFont="1" applyFill="1" applyBorder="1" applyAlignment="1">
      <alignment horizontal="center" vertical="center" textRotation="90" wrapText="1"/>
    </xf>
    <xf numFmtId="0" fontId="16" fillId="5" borderId="103" xfId="0" applyFont="1" applyFill="1" applyBorder="1" applyAlignment="1">
      <alignment horizontal="left" vertical="top" wrapText="1"/>
    </xf>
    <xf numFmtId="0" fontId="16" fillId="5" borderId="102" xfId="0" applyFont="1" applyFill="1" applyBorder="1" applyAlignment="1">
      <alignment horizontal="left" vertical="top" wrapText="1"/>
    </xf>
    <xf numFmtId="0" fontId="0" fillId="5" borderId="94" xfId="0" applyFill="1" applyBorder="1" applyAlignment="1" applyProtection="1">
      <alignment horizontal="left" wrapText="1"/>
    </xf>
    <xf numFmtId="0" fontId="0" fillId="5" borderId="98" xfId="0" applyFill="1" applyBorder="1" applyAlignment="1" applyProtection="1">
      <alignment horizontal="left" wrapText="1"/>
    </xf>
    <xf numFmtId="0" fontId="0" fillId="5" borderId="99" xfId="0" applyFill="1" applyBorder="1" applyAlignment="1" applyProtection="1">
      <alignment horizontal="left" wrapText="1"/>
    </xf>
    <xf numFmtId="0" fontId="0" fillId="5" borderId="17" xfId="0" applyFill="1" applyBorder="1" applyAlignment="1" applyProtection="1">
      <alignment horizontal="left" wrapText="1"/>
    </xf>
    <xf numFmtId="0" fontId="37" fillId="5" borderId="94" xfId="0" applyFont="1" applyFill="1" applyBorder="1" applyAlignment="1" applyProtection="1">
      <alignment horizontal="center" wrapText="1"/>
    </xf>
    <xf numFmtId="0" fontId="37" fillId="5" borderId="98" xfId="0" applyFont="1" applyFill="1" applyBorder="1" applyAlignment="1" applyProtection="1">
      <alignment horizontal="center" wrapText="1"/>
    </xf>
    <xf numFmtId="0" fontId="37" fillId="5" borderId="99" xfId="0" applyFont="1" applyFill="1" applyBorder="1" applyAlignment="1" applyProtection="1">
      <alignment horizontal="center" wrapText="1"/>
    </xf>
    <xf numFmtId="0" fontId="0" fillId="5" borderId="75" xfId="0" applyFill="1" applyBorder="1" applyAlignment="1" applyProtection="1">
      <alignment horizontal="left" wrapText="1"/>
    </xf>
    <xf numFmtId="0" fontId="0" fillId="5" borderId="96" xfId="0" applyFill="1" applyBorder="1" applyAlignment="1" applyProtection="1">
      <alignment horizontal="left" wrapText="1"/>
    </xf>
    <xf numFmtId="0" fontId="0" fillId="5" borderId="76" xfId="0" applyFill="1" applyBorder="1" applyAlignment="1" applyProtection="1">
      <alignment horizontal="left" wrapText="1"/>
    </xf>
    <xf numFmtId="0" fontId="0" fillId="0" borderId="95" xfId="0" applyBorder="1" applyAlignment="1" applyProtection="1">
      <alignment wrapText="1"/>
      <protection locked="0"/>
    </xf>
    <xf numFmtId="0" fontId="0" fillId="0" borderId="100" xfId="0" applyBorder="1" applyAlignment="1" applyProtection="1">
      <alignment wrapText="1"/>
      <protection locked="0"/>
    </xf>
    <xf numFmtId="0" fontId="4" fillId="4" borderId="0" xfId="0" applyFont="1" applyFill="1" applyBorder="1" applyAlignment="1">
      <alignment wrapText="1"/>
    </xf>
    <xf numFmtId="0" fontId="3" fillId="5" borderId="114" xfId="0" applyFont="1" applyFill="1" applyBorder="1" applyAlignment="1" applyProtection="1">
      <alignment horizontal="center" vertical="center" wrapText="1"/>
    </xf>
    <xf numFmtId="0" fontId="3" fillId="5" borderId="115" xfId="0" applyFont="1" applyFill="1" applyBorder="1" applyAlignment="1" applyProtection="1">
      <alignment horizontal="center" vertical="center" wrapText="1"/>
    </xf>
    <xf numFmtId="0" fontId="3" fillId="5" borderId="154" xfId="0" applyFont="1" applyFill="1" applyBorder="1" applyAlignment="1" applyProtection="1">
      <alignment horizontal="center" vertical="center" wrapText="1"/>
    </xf>
    <xf numFmtId="0" fontId="3" fillId="5" borderId="33" xfId="0" applyFont="1" applyFill="1" applyBorder="1" applyAlignment="1" applyProtection="1">
      <alignment horizontal="center" vertical="center" wrapText="1"/>
    </xf>
    <xf numFmtId="0" fontId="3" fillId="5" borderId="34" xfId="0" applyFont="1" applyFill="1" applyBorder="1" applyAlignment="1" applyProtection="1">
      <alignment horizontal="center" vertical="center" wrapText="1"/>
    </xf>
    <xf numFmtId="0" fontId="3" fillId="5" borderId="155" xfId="0" applyFont="1" applyFill="1" applyBorder="1" applyAlignment="1" applyProtection="1">
      <alignment horizontal="center" vertical="center" wrapText="1"/>
    </xf>
    <xf numFmtId="0" fontId="39" fillId="0" borderId="82" xfId="1" applyBorder="1" applyAlignment="1" applyProtection="1">
      <alignment horizontal="center" wrapText="1"/>
    </xf>
    <xf numFmtId="0" fontId="39" fillId="0" borderId="85" xfId="1" applyBorder="1" applyAlignment="1" applyProtection="1">
      <alignment horizontal="center" wrapText="1"/>
    </xf>
    <xf numFmtId="0" fontId="39" fillId="0" borderId="4" xfId="1" applyBorder="1" applyAlignment="1" applyProtection="1">
      <alignment horizontal="center" wrapText="1"/>
    </xf>
    <xf numFmtId="0" fontId="39" fillId="0" borderId="82" xfId="1" applyBorder="1" applyAlignment="1" applyProtection="1">
      <alignment horizontal="center"/>
    </xf>
    <xf numFmtId="0" fontId="39" fillId="0" borderId="85" xfId="1" applyBorder="1" applyAlignment="1" applyProtection="1">
      <alignment horizontal="center"/>
    </xf>
    <xf numFmtId="0" fontId="39" fillId="0" borderId="149" xfId="1" applyBorder="1" applyAlignment="1" applyProtection="1">
      <alignment horizontal="center"/>
    </xf>
    <xf numFmtId="0" fontId="39" fillId="0" borderId="150" xfId="1" applyBorder="1" applyAlignment="1" applyProtection="1">
      <alignment horizontal="center" wrapText="1"/>
    </xf>
    <xf numFmtId="0" fontId="39" fillId="0" borderId="149" xfId="1" applyBorder="1" applyAlignment="1" applyProtection="1">
      <alignment horizontal="center" wrapText="1"/>
    </xf>
    <xf numFmtId="0" fontId="39" fillId="0" borderId="150" xfId="1" applyFont="1" applyBorder="1" applyAlignment="1" applyProtection="1">
      <alignment horizontal="center" vertical="center" wrapText="1"/>
    </xf>
    <xf numFmtId="0" fontId="39" fillId="0" borderId="149" xfId="1" applyFont="1" applyBorder="1" applyAlignment="1" applyProtection="1">
      <alignment horizontal="center" vertical="center" wrapText="1"/>
    </xf>
    <xf numFmtId="0" fontId="39" fillId="0" borderId="150" xfId="1" applyBorder="1" applyAlignment="1" applyProtection="1">
      <alignment horizontal="center" vertical="center" wrapText="1"/>
    </xf>
    <xf numFmtId="0" fontId="39" fillId="0" borderId="4" xfId="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6" fillId="2" borderId="21" xfId="0" applyFont="1" applyFill="1" applyBorder="1" applyAlignment="1" applyProtection="1">
      <alignment horizontal="center" vertical="center" wrapText="1"/>
    </xf>
    <xf numFmtId="0" fontId="6" fillId="2" borderId="28" xfId="0" applyFont="1" applyFill="1" applyBorder="1" applyAlignment="1" applyProtection="1">
      <alignment horizontal="center" vertical="center" wrapText="1"/>
    </xf>
    <xf numFmtId="0" fontId="53" fillId="2" borderId="20" xfId="0" applyFont="1" applyFill="1" applyBorder="1" applyAlignment="1" applyProtection="1">
      <alignment horizontal="center" vertical="center" wrapText="1"/>
    </xf>
    <xf numFmtId="0" fontId="26" fillId="0" borderId="21" xfId="0" applyFont="1" applyBorder="1" applyAlignment="1"/>
    <xf numFmtId="0" fontId="26" fillId="0" borderId="28" xfId="0" applyFont="1" applyBorder="1" applyAlignment="1"/>
    <xf numFmtId="0" fontId="0" fillId="5" borderId="51" xfId="0" applyFill="1" applyBorder="1" applyAlignment="1" applyProtection="1">
      <alignment vertical="top" wrapText="1"/>
    </xf>
    <xf numFmtId="0" fontId="0" fillId="5" borderId="27" xfId="0" applyFill="1" applyBorder="1" applyAlignment="1" applyProtection="1">
      <alignment vertical="top" wrapText="1"/>
    </xf>
    <xf numFmtId="0" fontId="39" fillId="0" borderId="82" xfId="1" applyBorder="1" applyAlignment="1" applyProtection="1">
      <alignment horizontal="center" vertical="center" wrapText="1"/>
    </xf>
    <xf numFmtId="0" fontId="39" fillId="0" borderId="85" xfId="1" applyBorder="1" applyAlignment="1" applyProtection="1">
      <alignment horizontal="center" vertical="center" wrapText="1"/>
    </xf>
    <xf numFmtId="0" fontId="39" fillId="0" borderId="149" xfId="1" applyBorder="1" applyAlignment="1" applyProtection="1">
      <alignment horizontal="center" vertical="center" wrapText="1"/>
    </xf>
    <xf numFmtId="0" fontId="0" fillId="5" borderId="121" xfId="0" applyFill="1" applyBorder="1" applyAlignment="1" applyProtection="1">
      <alignment wrapText="1"/>
    </xf>
    <xf numFmtId="0" fontId="0" fillId="5" borderId="27" xfId="0" applyFill="1" applyBorder="1" applyAlignment="1" applyProtection="1">
      <alignment wrapText="1"/>
    </xf>
    <xf numFmtId="0" fontId="0" fillId="5" borderId="51" xfId="0" applyFill="1" applyBorder="1" applyAlignment="1" applyProtection="1">
      <alignment horizontal="left" wrapText="1"/>
    </xf>
    <xf numFmtId="0" fontId="0" fillId="5" borderId="27" xfId="0" applyFill="1" applyBorder="1" applyAlignment="1" applyProtection="1">
      <alignment horizontal="left" wrapText="1"/>
    </xf>
    <xf numFmtId="0" fontId="57" fillId="5" borderId="135" xfId="0" applyFont="1" applyFill="1" applyBorder="1" applyAlignment="1" applyProtection="1">
      <alignment horizontal="center" vertical="center" wrapText="1"/>
    </xf>
    <xf numFmtId="0" fontId="57" fillId="5" borderId="136" xfId="0" applyFont="1" applyFill="1" applyBorder="1" applyAlignment="1" applyProtection="1">
      <alignment horizontal="center" vertical="center" wrapText="1"/>
    </xf>
    <xf numFmtId="0" fontId="39" fillId="0" borderId="82" xfId="1" applyFont="1" applyBorder="1" applyAlignment="1" applyProtection="1">
      <alignment horizontal="center" vertical="center" wrapText="1"/>
    </xf>
    <xf numFmtId="0" fontId="6" fillId="2" borderId="22" xfId="0" applyFont="1" applyFill="1" applyBorder="1" applyAlignment="1" applyProtection="1">
      <alignment horizontal="center" vertical="center" wrapText="1"/>
    </xf>
    <xf numFmtId="0" fontId="0" fillId="5" borderId="68" xfId="0" applyFill="1" applyBorder="1" applyAlignment="1" applyProtection="1">
      <alignment horizontal="left" wrapText="1"/>
    </xf>
    <xf numFmtId="0" fontId="0" fillId="5" borderId="51" xfId="0" applyFill="1" applyBorder="1" applyAlignment="1" applyProtection="1">
      <alignment horizontal="left" vertical="top" wrapText="1"/>
    </xf>
    <xf numFmtId="0" fontId="0" fillId="5" borderId="119" xfId="0" applyFill="1" applyBorder="1" applyAlignment="1" applyProtection="1">
      <alignment horizontal="left" vertical="top" wrapText="1"/>
    </xf>
    <xf numFmtId="0" fontId="0" fillId="5" borderId="119" xfId="0" applyFill="1" applyBorder="1" applyAlignment="1" applyProtection="1">
      <alignment vertical="top" wrapText="1"/>
    </xf>
    <xf numFmtId="0" fontId="0" fillId="5" borderId="121" xfId="0" applyFill="1" applyBorder="1" applyAlignment="1" applyProtection="1">
      <alignment vertical="top" wrapText="1"/>
    </xf>
    <xf numFmtId="0" fontId="0" fillId="5" borderId="119" xfId="0" applyFill="1" applyBorder="1" applyAlignment="1" applyProtection="1">
      <alignment wrapText="1"/>
    </xf>
    <xf numFmtId="9" fontId="25" fillId="11" borderId="66" xfId="0" applyNumberFormat="1" applyFont="1" applyFill="1" applyBorder="1" applyAlignment="1">
      <alignment horizontal="center"/>
    </xf>
    <xf numFmtId="0" fontId="25" fillId="11" borderId="66" xfId="0" applyFont="1" applyFill="1" applyBorder="1" applyAlignment="1">
      <alignment horizontal="center"/>
    </xf>
    <xf numFmtId="0" fontId="25" fillId="11" borderId="90" xfId="0" applyFont="1" applyFill="1" applyBorder="1" applyAlignment="1">
      <alignment horizontal="center"/>
    </xf>
    <xf numFmtId="9" fontId="28" fillId="5" borderId="0" xfId="2" applyFont="1" applyFill="1" applyBorder="1" applyAlignment="1">
      <alignment horizontal="center"/>
    </xf>
    <xf numFmtId="9" fontId="28" fillId="5" borderId="87" xfId="2" applyFont="1" applyFill="1" applyBorder="1" applyAlignment="1">
      <alignment horizontal="center"/>
    </xf>
    <xf numFmtId="0" fontId="2" fillId="4" borderId="52" xfId="0" applyFont="1" applyFill="1" applyBorder="1" applyAlignment="1">
      <alignment horizontal="center"/>
    </xf>
    <xf numFmtId="2" fontId="24" fillId="3" borderId="92" xfId="0" applyNumberFormat="1" applyFont="1" applyFill="1" applyBorder="1" applyAlignment="1">
      <alignment horizontal="center" wrapText="1"/>
    </xf>
    <xf numFmtId="2" fontId="24" fillId="3" borderId="61" xfId="0" applyNumberFormat="1" applyFont="1" applyFill="1" applyBorder="1" applyAlignment="1">
      <alignment horizontal="center" wrapText="1"/>
    </xf>
    <xf numFmtId="0" fontId="22" fillId="4" borderId="69" xfId="0" applyFont="1" applyFill="1" applyBorder="1" applyAlignment="1">
      <alignment horizontal="center"/>
    </xf>
    <xf numFmtId="0" fontId="22" fillId="4" borderId="70" xfId="0" applyFont="1" applyFill="1" applyBorder="1" applyAlignment="1">
      <alignment horizontal="center"/>
    </xf>
    <xf numFmtId="0" fontId="22" fillId="4" borderId="71" xfId="0" applyFont="1" applyFill="1" applyBorder="1" applyAlignment="1">
      <alignment horizontal="center"/>
    </xf>
    <xf numFmtId="0" fontId="24" fillId="3" borderId="91" xfId="0" applyFont="1" applyFill="1" applyBorder="1" applyAlignment="1"/>
    <xf numFmtId="0" fontId="24" fillId="3" borderId="92" xfId="0" applyFont="1" applyFill="1" applyBorder="1" applyAlignment="1"/>
    <xf numFmtId="0" fontId="54" fillId="3" borderId="36" xfId="0" applyFont="1" applyFill="1" applyBorder="1" applyAlignment="1">
      <alignment horizontal="center"/>
    </xf>
    <xf numFmtId="0" fontId="20" fillId="3" borderId="37" xfId="0" applyFont="1" applyFill="1" applyBorder="1" applyAlignment="1">
      <alignment horizontal="center"/>
    </xf>
    <xf numFmtId="0" fontId="20" fillId="3" borderId="38" xfId="0" applyFont="1" applyFill="1" applyBorder="1" applyAlignment="1">
      <alignment horizontal="center"/>
    </xf>
    <xf numFmtId="0" fontId="55" fillId="3" borderId="39" xfId="4" applyFont="1" applyFill="1" applyBorder="1" applyAlignment="1" applyProtection="1">
      <alignment horizontal="center"/>
    </xf>
    <xf numFmtId="0" fontId="55" fillId="3" borderId="40" xfId="4" applyFont="1" applyFill="1" applyBorder="1" applyAlignment="1" applyProtection="1">
      <alignment horizontal="center"/>
    </xf>
    <xf numFmtId="0" fontId="55" fillId="3" borderId="41" xfId="4" applyFont="1" applyFill="1" applyBorder="1" applyAlignment="1" applyProtection="1">
      <alignment horizontal="center"/>
    </xf>
    <xf numFmtId="0" fontId="8" fillId="5" borderId="33" xfId="0" applyFont="1" applyFill="1" applyBorder="1" applyAlignment="1">
      <alignment horizontal="center" wrapText="1"/>
    </xf>
    <xf numFmtId="0" fontId="8" fillId="5" borderId="34" xfId="0" applyFont="1" applyFill="1" applyBorder="1" applyAlignment="1">
      <alignment horizontal="center" wrapText="1"/>
    </xf>
    <xf numFmtId="0" fontId="8" fillId="5" borderId="35" xfId="0" applyFont="1" applyFill="1" applyBorder="1" applyAlignment="1">
      <alignment horizontal="center" wrapText="1"/>
    </xf>
    <xf numFmtId="0" fontId="3" fillId="5" borderId="123" xfId="0" applyFont="1" applyFill="1" applyBorder="1" applyAlignment="1">
      <alignment horizontal="center" vertical="center" wrapText="1"/>
    </xf>
    <xf numFmtId="0" fontId="3" fillId="5" borderId="124" xfId="0" applyFont="1" applyFill="1" applyBorder="1" applyAlignment="1">
      <alignment horizontal="center" vertical="center" wrapText="1"/>
    </xf>
    <xf numFmtId="0" fontId="3" fillId="5" borderId="125" xfId="0" applyFont="1" applyFill="1" applyBorder="1" applyAlignment="1">
      <alignment horizontal="center" vertical="center" wrapText="1"/>
    </xf>
    <xf numFmtId="0" fontId="21" fillId="5" borderId="0" xfId="0" applyFont="1" applyFill="1" applyBorder="1" applyAlignment="1">
      <alignment wrapText="1"/>
    </xf>
    <xf numFmtId="0" fontId="21" fillId="5" borderId="86" xfId="0" applyFont="1" applyFill="1" applyBorder="1" applyAlignment="1">
      <alignment wrapText="1"/>
    </xf>
    <xf numFmtId="0" fontId="21" fillId="5" borderId="66" xfId="0" applyFont="1" applyFill="1" applyBorder="1" applyAlignment="1">
      <alignment wrapText="1"/>
    </xf>
    <xf numFmtId="0" fontId="21" fillId="5" borderId="89" xfId="0" applyFont="1" applyFill="1" applyBorder="1" applyAlignment="1">
      <alignment wrapText="1"/>
    </xf>
    <xf numFmtId="0" fontId="8" fillId="5" borderId="83" xfId="0" applyFont="1" applyFill="1" applyBorder="1" applyAlignment="1">
      <alignment wrapText="1"/>
    </xf>
    <xf numFmtId="0" fontId="8" fillId="5" borderId="84" xfId="0" applyFont="1" applyFill="1" applyBorder="1" applyAlignment="1">
      <alignment wrapText="1"/>
    </xf>
    <xf numFmtId="0" fontId="6" fillId="2" borderId="140" xfId="0" applyFont="1" applyFill="1" applyBorder="1" applyAlignment="1" applyProtection="1">
      <alignment horizontal="center" vertical="center" textRotation="90" wrapText="1"/>
    </xf>
    <xf numFmtId="0" fontId="6" fillId="2" borderId="142" xfId="0" applyFont="1" applyFill="1" applyBorder="1" applyAlignment="1" applyProtection="1">
      <alignment horizontal="center" vertical="center" textRotation="90" wrapText="1"/>
    </xf>
    <xf numFmtId="0" fontId="16" fillId="0" borderId="34" xfId="0" applyFont="1" applyBorder="1" applyAlignment="1">
      <alignment horizontal="center" vertical="center" wrapText="1"/>
    </xf>
    <xf numFmtId="0" fontId="0" fillId="0" borderId="126" xfId="0" applyBorder="1" applyAlignment="1">
      <alignment horizontal="left" wrapText="1"/>
    </xf>
    <xf numFmtId="0" fontId="0" fillId="0" borderId="131" xfId="0" applyBorder="1" applyAlignment="1">
      <alignment horizontal="left" wrapText="1"/>
    </xf>
    <xf numFmtId="0" fontId="0" fillId="0" borderId="133" xfId="0" applyBorder="1" applyAlignment="1">
      <alignment horizontal="left" wrapText="1"/>
    </xf>
    <xf numFmtId="0" fontId="0" fillId="0" borderId="134" xfId="0" applyBorder="1" applyAlignment="1">
      <alignment horizontal="left" wrapText="1"/>
    </xf>
    <xf numFmtId="0" fontId="16" fillId="0" borderId="130" xfId="0" applyFont="1" applyBorder="1" applyAlignment="1">
      <alignment horizontal="left" vertical="center" wrapText="1"/>
    </xf>
    <xf numFmtId="0" fontId="16" fillId="0" borderId="132" xfId="0" applyFont="1" applyBorder="1" applyAlignment="1">
      <alignment horizontal="left" vertical="center" wrapText="1"/>
    </xf>
    <xf numFmtId="0" fontId="0" fillId="0" borderId="126" xfId="0" applyBorder="1" applyAlignment="1">
      <alignment horizontal="left" vertical="top"/>
    </xf>
    <xf numFmtId="0" fontId="0" fillId="0" borderId="131" xfId="0" applyBorder="1" applyAlignment="1">
      <alignment horizontal="left" vertical="top"/>
    </xf>
    <xf numFmtId="0" fontId="0" fillId="0" borderId="128" xfId="0" applyBorder="1" applyAlignment="1">
      <alignment horizontal="left" vertical="top" wrapText="1"/>
    </xf>
    <xf numFmtId="0" fontId="0" fillId="0" borderId="129" xfId="0" applyBorder="1" applyAlignment="1">
      <alignment horizontal="left" vertical="top" wrapText="1"/>
    </xf>
    <xf numFmtId="0" fontId="0" fillId="0" borderId="126" xfId="0" applyBorder="1" applyAlignment="1">
      <alignment horizontal="left" vertical="top" wrapText="1"/>
    </xf>
    <xf numFmtId="0" fontId="0" fillId="0" borderId="131" xfId="0" applyBorder="1" applyAlignment="1">
      <alignment horizontal="left" vertical="top" wrapText="1"/>
    </xf>
    <xf numFmtId="0" fontId="16" fillId="0" borderId="127" xfId="0" applyFont="1" applyBorder="1" applyAlignment="1">
      <alignment horizontal="left" vertical="center" wrapText="1"/>
    </xf>
    <xf numFmtId="0" fontId="16" fillId="0" borderId="130" xfId="0" applyFont="1" applyBorder="1" applyAlignment="1">
      <alignment horizontal="left" vertical="center"/>
    </xf>
  </cellXfs>
  <cellStyles count="7">
    <cellStyle name="Followed Hyperlink" xfId="3" builtinId="9" hidden="1"/>
    <cellStyle name="Hyperlink" xfId="1" builtinId="8" customBuiltin="1"/>
    <cellStyle name="Hyperlink 2" xfId="4"/>
    <cellStyle name="Hyperlink 2 2" xfId="6"/>
    <cellStyle name="Hyperlink 3" xfId="5"/>
    <cellStyle name="Normal" xfId="0" builtinId="0"/>
    <cellStyle name="Percent" xfId="2" builtinId="5"/>
  </cellStyles>
  <dxfs count="52">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stop position="0">
            <color rgb="FF00B050"/>
          </stop>
          <stop position="1">
            <color theme="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FF000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00B050"/>
          </stop>
        </gradientFill>
      </fill>
    </dxf>
    <dxf>
      <fill>
        <gradientFill degree="180">
          <stop position="0">
            <color theme="0"/>
          </stop>
          <stop position="1">
            <color rgb="FFFF000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s>
  <tableStyles count="0" defaultTableStyle="TableStyleMedium9"/>
  <colors>
    <mruColors>
      <color rgb="FF234367"/>
      <color rgb="FFFF5050"/>
      <color rgb="FF376091"/>
      <color rgb="FFFF9933"/>
      <color rgb="FF008000"/>
      <color rgb="FF35669B"/>
      <color rgb="FFFF6699"/>
      <color rgb="FFFF7575"/>
      <color rgb="FFFF5757"/>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Resumen de resultados</a:t>
            </a:r>
            <a:endParaRPr lang="en-US" sz="1800" b="1" i="0" baseline="0"/>
          </a:p>
        </c:rich>
      </c:tx>
      <c:overlay val="0"/>
    </c:title>
    <c:autoTitleDeleted val="0"/>
    <c:plotArea>
      <c:layout/>
      <c:barChart>
        <c:barDir val="bar"/>
        <c:grouping val="percentStacked"/>
        <c:varyColors val="0"/>
        <c:ser>
          <c:idx val="0"/>
          <c:order val="0"/>
          <c:tx>
            <c:strRef>
              <c:f>'Resumen de resultados'!$C$3</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resultados'!$C$4:$C$7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EB34-48A0-A8B4-29C8C7FD7E95}"/>
            </c:ext>
          </c:extLst>
        </c:ser>
        <c:ser>
          <c:idx val="1"/>
          <c:order val="1"/>
          <c:tx>
            <c:strRef>
              <c:f>'Resumen de resultados'!$D$3</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resultados'!$D$4:$D$7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EB34-48A0-A8B4-29C8C7FD7E95}"/>
            </c:ext>
          </c:extLst>
        </c:ser>
        <c:ser>
          <c:idx val="2"/>
          <c:order val="2"/>
          <c:tx>
            <c:strRef>
              <c:f>'Resumen de resultados'!$E$3</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resultados'!$E$4:$E$7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EB34-48A0-A8B4-29C8C7FD7E95}"/>
            </c:ext>
          </c:extLst>
        </c:ser>
        <c:ser>
          <c:idx val="3"/>
          <c:order val="3"/>
          <c:tx>
            <c:strRef>
              <c:f>'Resumen de resultados'!$F$3</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resultados'!$F$4:$F$7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EB34-48A0-A8B4-29C8C7FD7E95}"/>
            </c:ext>
          </c:extLst>
        </c:ser>
        <c:dLbls>
          <c:showLegendKey val="0"/>
          <c:showVal val="0"/>
          <c:showCatName val="0"/>
          <c:showSerName val="0"/>
          <c:showPercent val="0"/>
          <c:showBubbleSize val="0"/>
        </c:dLbls>
        <c:gapWidth val="43"/>
        <c:overlap val="100"/>
        <c:axId val="326384496"/>
        <c:axId val="326384104"/>
      </c:barChart>
      <c:valAx>
        <c:axId val="32638410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26384496"/>
        <c:crosses val="autoZero"/>
        <c:crossBetween val="between"/>
      </c:valAx>
      <c:catAx>
        <c:axId val="326384496"/>
        <c:scaling>
          <c:orientation val="maxMin"/>
        </c:scaling>
        <c:delete val="0"/>
        <c:axPos val="l"/>
        <c:numFmt formatCode="General" sourceLinked="1"/>
        <c:majorTickMark val="none"/>
        <c:minorTickMark val="none"/>
        <c:tickLblPos val="nextTo"/>
        <c:txPr>
          <a:bodyPr/>
          <a:lstStyle/>
          <a:p>
            <a:pPr>
              <a:defRPr lang="fr-FR"/>
            </a:pPr>
            <a:endParaRPr lang="en-US"/>
          </a:p>
        </c:txPr>
        <c:crossAx val="32638410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Características generales del programa</a:t>
            </a:r>
            <a:endParaRPr lang="en-US" sz="1800" b="1" i="0" baseline="0"/>
          </a:p>
        </c:rich>
      </c:tx>
      <c:overlay val="0"/>
    </c:title>
    <c:autoTitleDeleted val="0"/>
    <c:plotArea>
      <c:layout/>
      <c:barChart>
        <c:barDir val="bar"/>
        <c:grouping val="percentStacked"/>
        <c:varyColors val="0"/>
        <c:ser>
          <c:idx val="0"/>
          <c:order val="0"/>
          <c:tx>
            <c:strRef>
              <c:f>'Características generales'!$J$4</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generales'!$J$5:$J$8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1306-496C-B1A5-FA0809A879E7}"/>
            </c:ext>
          </c:extLst>
        </c:ser>
        <c:ser>
          <c:idx val="1"/>
          <c:order val="1"/>
          <c:tx>
            <c:strRef>
              <c:f>'Características generales'!$K$4</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generales'!$K$5:$K$8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1306-496C-B1A5-FA0809A879E7}"/>
            </c:ext>
          </c:extLst>
        </c:ser>
        <c:ser>
          <c:idx val="2"/>
          <c:order val="2"/>
          <c:tx>
            <c:strRef>
              <c:f>'Características generales'!$L$4</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generales'!$L$5:$L$8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1306-496C-B1A5-FA0809A879E7}"/>
            </c:ext>
          </c:extLst>
        </c:ser>
        <c:ser>
          <c:idx val="3"/>
          <c:order val="3"/>
          <c:tx>
            <c:strRef>
              <c:f>'Características generales'!$M$4</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generales'!$M$5:$M$8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1306-496C-B1A5-FA0809A879E7}"/>
            </c:ext>
          </c:extLst>
        </c:ser>
        <c:ser>
          <c:idx val="4"/>
          <c:order val="4"/>
          <c:tx>
            <c:strRef>
              <c:f>'Características generales'!$N$4</c:f>
              <c:strCache>
                <c:ptCount val="1"/>
                <c:pt idx="0">
                  <c:v>No corresponde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generales'!$N$5:$N$8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1306-496C-B1A5-FA0809A879E7}"/>
            </c:ext>
          </c:extLst>
        </c:ser>
        <c:ser>
          <c:idx val="5"/>
          <c:order val="5"/>
          <c:tx>
            <c:strRef>
              <c:f>'Características generales'!$O$4</c:f>
              <c:strCache>
                <c:ptCount val="1"/>
                <c:pt idx="0">
                  <c:v>En blanco</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'Características generales'!$I$5:$I$8</c:f>
              <c:strCache>
                <c:ptCount val="4"/>
                <c:pt idx="0">
                  <c:v>Objetivos</c:v>
                </c:pt>
                <c:pt idx="1">
                  <c:v>Elaboración del programa de EIS</c:v>
                </c:pt>
                <c:pt idx="2">
                  <c:v>Vinculación con los servicios</c:v>
                </c:pt>
                <c:pt idx="3">
                  <c:v>Puntaje global</c:v>
                </c:pt>
              </c:strCache>
            </c:strRef>
          </c:cat>
          <c:val>
            <c:numRef>
              <c:f>'Características generales'!$O$5:$O$8</c:f>
              <c:numCache>
                <c:formatCode>General</c:formatCode>
                <c:ptCount val="4"/>
                <c:pt idx="0">
                  <c:v>5</c:v>
                </c:pt>
                <c:pt idx="1">
                  <c:v>16</c:v>
                </c:pt>
                <c:pt idx="2">
                  <c:v>8</c:v>
                </c:pt>
                <c:pt idx="3">
                  <c:v>29</c:v>
                </c:pt>
              </c:numCache>
            </c:numRef>
          </c:val>
          <c:extLst xmlns:c16r2="http://schemas.microsoft.com/office/drawing/2015/06/chart">
            <c:ext xmlns:c16="http://schemas.microsoft.com/office/drawing/2014/chart" uri="{C3380CC4-5D6E-409C-BE32-E72D297353CC}">
              <c16:uniqueId val="{00000005-1306-496C-B1A5-FA0809A879E7}"/>
            </c:ext>
          </c:extLst>
        </c:ser>
        <c:dLbls>
          <c:showLegendKey val="0"/>
          <c:showVal val="0"/>
          <c:showCatName val="0"/>
          <c:showSerName val="0"/>
          <c:showPercent val="0"/>
          <c:showBubbleSize val="0"/>
        </c:dLbls>
        <c:gapWidth val="43"/>
        <c:overlap val="100"/>
        <c:axId val="349187296"/>
        <c:axId val="349186904"/>
      </c:barChart>
      <c:valAx>
        <c:axId val="34918690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49187296"/>
        <c:crosses val="autoZero"/>
        <c:crossBetween val="between"/>
      </c:valAx>
      <c:catAx>
        <c:axId val="349187296"/>
        <c:scaling>
          <c:orientation val="maxMin"/>
        </c:scaling>
        <c:delete val="0"/>
        <c:axPos val="l"/>
        <c:numFmt formatCode="General" sourceLinked="1"/>
        <c:majorTickMark val="none"/>
        <c:minorTickMark val="none"/>
        <c:tickLblPos val="nextTo"/>
        <c:txPr>
          <a:bodyPr/>
          <a:lstStyle/>
          <a:p>
            <a:pPr>
              <a:defRPr lang="fr-FR"/>
            </a:pPr>
            <a:endParaRPr lang="en-US"/>
          </a:p>
        </c:txPr>
        <c:crossAx val="34918690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Contenidos por componente del Marco de EIS de IPPF</a:t>
            </a:r>
            <a:endParaRPr lang="en-US" sz="1800" b="1" i="0" baseline="0"/>
          </a:p>
        </c:rich>
      </c:tx>
      <c:overlay val="0"/>
    </c:title>
    <c:autoTitleDeleted val="0"/>
    <c:plotArea>
      <c:layout/>
      <c:barChart>
        <c:barDir val="bar"/>
        <c:grouping val="percentStacked"/>
        <c:varyColors val="0"/>
        <c:ser>
          <c:idx val="0"/>
          <c:order val="0"/>
          <c:tx>
            <c:strRef>
              <c:f>Contenidos!$V$4</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Contenidos!$U$5:$U$12</c:f>
              <c:strCache>
                <c:ptCount val="8"/>
                <c:pt idx="0">
                  <c:v>Género</c:v>
                </c:pt>
                <c:pt idx="1">
                  <c:v>SSR y VIH</c:v>
                </c:pt>
                <c:pt idx="2">
                  <c:v>Derechos sexuales y ciudadanía</c:v>
                </c:pt>
                <c:pt idx="3">
                  <c:v>Placer</c:v>
                </c:pt>
                <c:pt idx="4">
                  <c:v>Violencia</c:v>
                </c:pt>
                <c:pt idx="5">
                  <c:v>Diversidad</c:v>
                </c:pt>
                <c:pt idx="6">
                  <c:v>Relaciones</c:v>
                </c:pt>
                <c:pt idx="7">
                  <c:v>Puntaje global</c:v>
                </c:pt>
              </c:strCache>
            </c:strRef>
          </c:cat>
          <c:val>
            <c:numRef>
              <c:f>Contenidos!$V$5:$V$12</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E542-447A-944E-FBEE0F6D71D9}"/>
            </c:ext>
          </c:extLst>
        </c:ser>
        <c:ser>
          <c:idx val="1"/>
          <c:order val="1"/>
          <c:tx>
            <c:strRef>
              <c:f>Contenidos!$W$4</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Contenidos!$U$5:$U$12</c:f>
              <c:strCache>
                <c:ptCount val="8"/>
                <c:pt idx="0">
                  <c:v>Género</c:v>
                </c:pt>
                <c:pt idx="1">
                  <c:v>SSR y VIH</c:v>
                </c:pt>
                <c:pt idx="2">
                  <c:v>Derechos sexuales y ciudadanía</c:v>
                </c:pt>
                <c:pt idx="3">
                  <c:v>Placer</c:v>
                </c:pt>
                <c:pt idx="4">
                  <c:v>Violencia</c:v>
                </c:pt>
                <c:pt idx="5">
                  <c:v>Diversidad</c:v>
                </c:pt>
                <c:pt idx="6">
                  <c:v>Relaciones</c:v>
                </c:pt>
                <c:pt idx="7">
                  <c:v>Puntaje global</c:v>
                </c:pt>
              </c:strCache>
            </c:strRef>
          </c:cat>
          <c:val>
            <c:numRef>
              <c:f>Contenidos!$W$5:$W$12</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E542-447A-944E-FBEE0F6D71D9}"/>
            </c:ext>
          </c:extLst>
        </c:ser>
        <c:ser>
          <c:idx val="2"/>
          <c:order val="2"/>
          <c:tx>
            <c:strRef>
              <c:f>Contenidos!$X$4</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Contenidos!$U$5:$U$12</c:f>
              <c:strCache>
                <c:ptCount val="8"/>
                <c:pt idx="0">
                  <c:v>Género</c:v>
                </c:pt>
                <c:pt idx="1">
                  <c:v>SSR y VIH</c:v>
                </c:pt>
                <c:pt idx="2">
                  <c:v>Derechos sexuales y ciudadanía</c:v>
                </c:pt>
                <c:pt idx="3">
                  <c:v>Placer</c:v>
                </c:pt>
                <c:pt idx="4">
                  <c:v>Violencia</c:v>
                </c:pt>
                <c:pt idx="5">
                  <c:v>Diversidad</c:v>
                </c:pt>
                <c:pt idx="6">
                  <c:v>Relaciones</c:v>
                </c:pt>
                <c:pt idx="7">
                  <c:v>Puntaje global</c:v>
                </c:pt>
              </c:strCache>
            </c:strRef>
          </c:cat>
          <c:val>
            <c:numRef>
              <c:f>Contenidos!$X$5:$X$12</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2-E542-447A-944E-FBEE0F6D71D9}"/>
            </c:ext>
          </c:extLst>
        </c:ser>
        <c:ser>
          <c:idx val="3"/>
          <c:order val="3"/>
          <c:tx>
            <c:strRef>
              <c:f>Contenidos!$Y$4</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Contenidos!$U$5:$U$12</c:f>
              <c:strCache>
                <c:ptCount val="8"/>
                <c:pt idx="0">
                  <c:v>Género</c:v>
                </c:pt>
                <c:pt idx="1">
                  <c:v>SSR y VIH</c:v>
                </c:pt>
                <c:pt idx="2">
                  <c:v>Derechos sexuales y ciudadanía</c:v>
                </c:pt>
                <c:pt idx="3">
                  <c:v>Placer</c:v>
                </c:pt>
                <c:pt idx="4">
                  <c:v>Violencia</c:v>
                </c:pt>
                <c:pt idx="5">
                  <c:v>Diversidad</c:v>
                </c:pt>
                <c:pt idx="6">
                  <c:v>Relaciones</c:v>
                </c:pt>
                <c:pt idx="7">
                  <c:v>Puntaje global</c:v>
                </c:pt>
              </c:strCache>
            </c:strRef>
          </c:cat>
          <c:val>
            <c:numRef>
              <c:f>Contenidos!$Y$5:$Y$12</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3-E542-447A-944E-FBEE0F6D71D9}"/>
            </c:ext>
          </c:extLst>
        </c:ser>
        <c:ser>
          <c:idx val="4"/>
          <c:order val="4"/>
          <c:tx>
            <c:strRef>
              <c:f>Contenidos!$Z$4</c:f>
              <c:strCache>
                <c:ptCount val="1"/>
                <c:pt idx="0">
                  <c:v>En blanco</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invertIfNegative val="0"/>
          <c:cat>
            <c:strRef>
              <c:f>Contenidos!$U$5:$U$12</c:f>
              <c:strCache>
                <c:ptCount val="8"/>
                <c:pt idx="0">
                  <c:v>Género</c:v>
                </c:pt>
                <c:pt idx="1">
                  <c:v>SSR y VIH</c:v>
                </c:pt>
                <c:pt idx="2">
                  <c:v>Derechos sexuales y ciudadanía</c:v>
                </c:pt>
                <c:pt idx="3">
                  <c:v>Placer</c:v>
                </c:pt>
                <c:pt idx="4">
                  <c:v>Violencia</c:v>
                </c:pt>
                <c:pt idx="5">
                  <c:v>Diversidad</c:v>
                </c:pt>
                <c:pt idx="6">
                  <c:v>Relaciones</c:v>
                </c:pt>
                <c:pt idx="7">
                  <c:v>Puntaje global</c:v>
                </c:pt>
              </c:strCache>
            </c:strRef>
          </c:cat>
          <c:val>
            <c:numRef>
              <c:f>Contenidos!$Z$5:$Z$12</c:f>
              <c:numCache>
                <c:formatCode>General</c:formatCode>
                <c:ptCount val="8"/>
                <c:pt idx="0">
                  <c:v>21</c:v>
                </c:pt>
                <c:pt idx="1">
                  <c:v>36</c:v>
                </c:pt>
                <c:pt idx="2">
                  <c:v>38</c:v>
                </c:pt>
                <c:pt idx="3">
                  <c:v>12</c:v>
                </c:pt>
                <c:pt idx="4">
                  <c:v>11</c:v>
                </c:pt>
                <c:pt idx="5">
                  <c:v>10</c:v>
                </c:pt>
                <c:pt idx="6">
                  <c:v>26</c:v>
                </c:pt>
                <c:pt idx="7">
                  <c:v>154</c:v>
                </c:pt>
              </c:numCache>
            </c:numRef>
          </c:val>
          <c:extLst xmlns:c16r2="http://schemas.microsoft.com/office/drawing/2015/06/chart">
            <c:ext xmlns:c16="http://schemas.microsoft.com/office/drawing/2014/chart" uri="{C3380CC4-5D6E-409C-BE32-E72D297353CC}">
              <c16:uniqueId val="{00000004-E542-447A-944E-FBEE0F6D71D9}"/>
            </c:ext>
          </c:extLst>
        </c:ser>
        <c:dLbls>
          <c:showLegendKey val="0"/>
          <c:showVal val="0"/>
          <c:showCatName val="0"/>
          <c:showSerName val="0"/>
          <c:showPercent val="0"/>
          <c:showBubbleSize val="0"/>
        </c:dLbls>
        <c:gapWidth val="43"/>
        <c:overlap val="100"/>
        <c:axId val="350318040"/>
        <c:axId val="350317648"/>
      </c:barChart>
      <c:valAx>
        <c:axId val="350317648"/>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50318040"/>
        <c:crosses val="autoZero"/>
        <c:crossBetween val="between"/>
      </c:valAx>
      <c:catAx>
        <c:axId val="350318040"/>
        <c:scaling>
          <c:orientation val="maxMin"/>
        </c:scaling>
        <c:delete val="0"/>
        <c:axPos val="l"/>
        <c:numFmt formatCode="General" sourceLinked="1"/>
        <c:majorTickMark val="none"/>
        <c:minorTickMark val="none"/>
        <c:tickLblPos val="nextTo"/>
        <c:txPr>
          <a:bodyPr/>
          <a:lstStyle/>
          <a:p>
            <a:pPr>
              <a:defRPr lang="fr-FR"/>
            </a:pPr>
            <a:endParaRPr lang="en-US"/>
          </a:p>
        </c:txPr>
        <c:crossAx val="350317648"/>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Contenidos por objetivo de aprendizaje</a:t>
            </a:r>
            <a:endParaRPr lang="en-US" sz="1800" b="1" i="0" baseline="0"/>
          </a:p>
        </c:rich>
      </c:tx>
      <c:overlay val="0"/>
    </c:title>
    <c:autoTitleDeleted val="0"/>
    <c:plotArea>
      <c:layout/>
      <c:barChart>
        <c:barDir val="bar"/>
        <c:grouping val="percentStacked"/>
        <c:varyColors val="0"/>
        <c:ser>
          <c:idx val="0"/>
          <c:order val="0"/>
          <c:tx>
            <c:strRef>
              <c:f>Contenidos!$V$14</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Contenidos!$U$15:$U$17</c:f>
              <c:strCache>
                <c:ptCount val="3"/>
                <c:pt idx="0">
                  <c:v>Cognoscitivo</c:v>
                </c:pt>
                <c:pt idx="1">
                  <c:v>Afectivo</c:v>
                </c:pt>
                <c:pt idx="2">
                  <c:v>Basado en destrezas</c:v>
                </c:pt>
              </c:strCache>
            </c:strRef>
          </c:cat>
          <c:val>
            <c:numRef>
              <c:f>Contenidos!$V$15:$V$17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9B2-4511-8196-EE2B53790125}"/>
            </c:ext>
          </c:extLst>
        </c:ser>
        <c:ser>
          <c:idx val="1"/>
          <c:order val="1"/>
          <c:tx>
            <c:strRef>
              <c:f>Contenidos!$W$14</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Contenidos!$U$15:$U$17</c:f>
              <c:strCache>
                <c:ptCount val="3"/>
                <c:pt idx="0">
                  <c:v>Cognoscitivo</c:v>
                </c:pt>
                <c:pt idx="1">
                  <c:v>Afectivo</c:v>
                </c:pt>
                <c:pt idx="2">
                  <c:v>Basado en destrezas</c:v>
                </c:pt>
              </c:strCache>
            </c:strRef>
          </c:cat>
          <c:val>
            <c:numRef>
              <c:f>Contenidos!$W$15:$W$17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9B2-4511-8196-EE2B53790125}"/>
            </c:ext>
          </c:extLst>
        </c:ser>
        <c:ser>
          <c:idx val="2"/>
          <c:order val="2"/>
          <c:tx>
            <c:strRef>
              <c:f>Contenidos!$X$14</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Contenidos!$U$15:$U$17</c:f>
              <c:strCache>
                <c:ptCount val="3"/>
                <c:pt idx="0">
                  <c:v>Cognoscitivo</c:v>
                </c:pt>
                <c:pt idx="1">
                  <c:v>Afectivo</c:v>
                </c:pt>
                <c:pt idx="2">
                  <c:v>Basado en destrezas</c:v>
                </c:pt>
              </c:strCache>
            </c:strRef>
          </c:cat>
          <c:val>
            <c:numRef>
              <c:f>Contenidos!$X$15:$X$17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9B2-4511-8196-EE2B53790125}"/>
            </c:ext>
          </c:extLst>
        </c:ser>
        <c:ser>
          <c:idx val="3"/>
          <c:order val="3"/>
          <c:tx>
            <c:strRef>
              <c:f>Contenidos!$Y$14</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Contenidos!$U$15:$U$17</c:f>
              <c:strCache>
                <c:ptCount val="3"/>
                <c:pt idx="0">
                  <c:v>Cognoscitivo</c:v>
                </c:pt>
                <c:pt idx="1">
                  <c:v>Afectivo</c:v>
                </c:pt>
                <c:pt idx="2">
                  <c:v>Basado en destrezas</c:v>
                </c:pt>
              </c:strCache>
            </c:strRef>
          </c:cat>
          <c:val>
            <c:numRef>
              <c:f>Contenidos!$Y$15:$Y$17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9B2-4511-8196-EE2B53790125}"/>
            </c:ext>
          </c:extLst>
        </c:ser>
        <c:ser>
          <c:idx val="4"/>
          <c:order val="4"/>
          <c:tx>
            <c:strRef>
              <c:f>Contenidos!$Z$14</c:f>
              <c:strCache>
                <c:ptCount val="1"/>
                <c:pt idx="0">
                  <c:v>En blanco</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invertIfNegative val="0"/>
          <c:cat>
            <c:strRef>
              <c:f>Contenidos!$U$15:$U$17</c:f>
              <c:strCache>
                <c:ptCount val="3"/>
                <c:pt idx="0">
                  <c:v>Cognoscitivo</c:v>
                </c:pt>
                <c:pt idx="1">
                  <c:v>Afectivo</c:v>
                </c:pt>
                <c:pt idx="2">
                  <c:v>Basado en destrezas</c:v>
                </c:pt>
              </c:strCache>
            </c:strRef>
          </c:cat>
          <c:val>
            <c:numRef>
              <c:f>Contenidos!$Z$15:$Z$17</c:f>
              <c:numCache>
                <c:formatCode>General</c:formatCode>
                <c:ptCount val="3"/>
                <c:pt idx="0">
                  <c:v>55</c:v>
                </c:pt>
                <c:pt idx="1">
                  <c:v>22</c:v>
                </c:pt>
                <c:pt idx="2">
                  <c:v>16</c:v>
                </c:pt>
              </c:numCache>
            </c:numRef>
          </c:val>
          <c:extLst xmlns:c16r2="http://schemas.microsoft.com/office/drawing/2015/06/chart">
            <c:ext xmlns:c16="http://schemas.microsoft.com/office/drawing/2014/chart" uri="{C3380CC4-5D6E-409C-BE32-E72D297353CC}">
              <c16:uniqueId val="{00000004-F9B2-4511-8196-EE2B53790125}"/>
            </c:ext>
          </c:extLst>
        </c:ser>
        <c:dLbls>
          <c:showLegendKey val="0"/>
          <c:showVal val="0"/>
          <c:showCatName val="0"/>
          <c:showSerName val="0"/>
          <c:showPercent val="0"/>
          <c:showBubbleSize val="0"/>
        </c:dLbls>
        <c:gapWidth val="43"/>
        <c:overlap val="100"/>
        <c:axId val="350061576"/>
        <c:axId val="350318824"/>
      </c:barChart>
      <c:valAx>
        <c:axId val="35031882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50061576"/>
        <c:crosses val="autoZero"/>
        <c:crossBetween val="between"/>
      </c:valAx>
      <c:catAx>
        <c:axId val="350061576"/>
        <c:scaling>
          <c:orientation val="maxMin"/>
        </c:scaling>
        <c:delete val="0"/>
        <c:axPos val="l"/>
        <c:numFmt formatCode="General" sourceLinked="1"/>
        <c:majorTickMark val="none"/>
        <c:minorTickMark val="none"/>
        <c:tickLblPos val="nextTo"/>
        <c:txPr>
          <a:bodyPr/>
          <a:lstStyle/>
          <a:p>
            <a:pPr>
              <a:defRPr lang="fr-FR"/>
            </a:pPr>
            <a:endParaRPr lang="en-US"/>
          </a:p>
        </c:txPr>
        <c:crossAx val="35031882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Intervenciones</a:t>
            </a:r>
            <a:endParaRPr lang="en-US" sz="1800" b="1" i="0" baseline="0"/>
          </a:p>
        </c:rich>
      </c:tx>
      <c:overlay val="0"/>
    </c:title>
    <c:autoTitleDeleted val="0"/>
    <c:plotArea>
      <c:layout/>
      <c:barChart>
        <c:barDir val="bar"/>
        <c:grouping val="percentStacked"/>
        <c:varyColors val="0"/>
        <c:ser>
          <c:idx val="0"/>
          <c:order val="0"/>
          <c:tx>
            <c:strRef>
              <c:f>Intervenciones!$P$3</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Intervenciones!$P$4:$P$8</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900D-4EDD-9478-AD456BA7CA51}"/>
            </c:ext>
          </c:extLst>
        </c:ser>
        <c:ser>
          <c:idx val="1"/>
          <c:order val="1"/>
          <c:tx>
            <c:strRef>
              <c:f>Intervenciones!$Q$3</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Intervenciones!$Q$4:$Q$8</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900D-4EDD-9478-AD456BA7CA51}"/>
            </c:ext>
          </c:extLst>
        </c:ser>
        <c:ser>
          <c:idx val="2"/>
          <c:order val="2"/>
          <c:tx>
            <c:strRef>
              <c:f>Intervenciones!$R$3</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Intervenciones!$R$4:$R$8</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900D-4EDD-9478-AD456BA7CA51}"/>
            </c:ext>
          </c:extLst>
        </c:ser>
        <c:ser>
          <c:idx val="3"/>
          <c:order val="3"/>
          <c:tx>
            <c:strRef>
              <c:f>Intervenciones!$S$3</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Intervenciones!$S$4:$S$8</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900D-4EDD-9478-AD456BA7CA51}"/>
            </c:ext>
          </c:extLst>
        </c:ser>
        <c:ser>
          <c:idx val="4"/>
          <c:order val="4"/>
          <c:tx>
            <c:strRef>
              <c:f>Intervenciones!$T$3</c:f>
              <c:strCache>
                <c:ptCount val="1"/>
                <c:pt idx="0">
                  <c:v>No corresponde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Intervenciones!$T$4:$T$8</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900D-4EDD-9478-AD456BA7CA51}"/>
            </c:ext>
          </c:extLst>
        </c:ser>
        <c:ser>
          <c:idx val="5"/>
          <c:order val="5"/>
          <c:tx>
            <c:strRef>
              <c:f>Intervenciones!$U$3</c:f>
              <c:strCache>
                <c:ptCount val="1"/>
                <c:pt idx="0">
                  <c:v>En blanco</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Intervenciones!$O$4:$O$8</c:f>
              <c:strCache>
                <c:ptCount val="5"/>
                <c:pt idx="0">
                  <c:v>Contenidos de las intervenciones</c:v>
                </c:pt>
                <c:pt idx="1">
                  <c:v>Guías y materiales</c:v>
                </c:pt>
                <c:pt idx="2">
                  <c:v>Métodos</c:v>
                </c:pt>
                <c:pt idx="3">
                  <c:v>Capacitación de educadores</c:v>
                </c:pt>
                <c:pt idx="4">
                  <c:v>Puntaje global</c:v>
                </c:pt>
              </c:strCache>
            </c:strRef>
          </c:cat>
          <c:val>
            <c:numRef>
              <c:f>Intervenciones!$U$4:$U$8</c:f>
              <c:numCache>
                <c:formatCode>General</c:formatCode>
                <c:ptCount val="5"/>
                <c:pt idx="0">
                  <c:v>40</c:v>
                </c:pt>
                <c:pt idx="1">
                  <c:v>5</c:v>
                </c:pt>
                <c:pt idx="2">
                  <c:v>9</c:v>
                </c:pt>
                <c:pt idx="3">
                  <c:v>11</c:v>
                </c:pt>
                <c:pt idx="4">
                  <c:v>65</c:v>
                </c:pt>
              </c:numCache>
            </c:numRef>
          </c:val>
          <c:extLst xmlns:c16r2="http://schemas.microsoft.com/office/drawing/2015/06/chart">
            <c:ext xmlns:c16="http://schemas.microsoft.com/office/drawing/2014/chart" uri="{C3380CC4-5D6E-409C-BE32-E72D297353CC}">
              <c16:uniqueId val="{00000005-900D-4EDD-9478-AD456BA7CA51}"/>
            </c:ext>
          </c:extLst>
        </c:ser>
        <c:dLbls>
          <c:showLegendKey val="0"/>
          <c:showVal val="0"/>
          <c:showCatName val="0"/>
          <c:showSerName val="0"/>
          <c:showPercent val="0"/>
          <c:showBubbleSize val="0"/>
        </c:dLbls>
        <c:gapWidth val="43"/>
        <c:overlap val="100"/>
        <c:axId val="350063144"/>
        <c:axId val="350062752"/>
      </c:barChart>
      <c:valAx>
        <c:axId val="350062752"/>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50063144"/>
        <c:crosses val="autoZero"/>
        <c:crossBetween val="between"/>
      </c:valAx>
      <c:catAx>
        <c:axId val="350063144"/>
        <c:scaling>
          <c:orientation val="maxMin"/>
        </c:scaling>
        <c:delete val="0"/>
        <c:axPos val="l"/>
        <c:numFmt formatCode="General" sourceLinked="1"/>
        <c:majorTickMark val="none"/>
        <c:minorTickMark val="none"/>
        <c:tickLblPos val="nextTo"/>
        <c:txPr>
          <a:bodyPr/>
          <a:lstStyle/>
          <a:p>
            <a:pPr>
              <a:defRPr lang="fr-FR"/>
            </a:pPr>
            <a:endParaRPr lang="en-US"/>
          </a:p>
        </c:txPr>
        <c:crossAx val="350062752"/>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Monitoreo y</a:t>
            </a:r>
            <a:r>
              <a:rPr lang="en-US" baseline="0"/>
              <a:t> e</a:t>
            </a:r>
            <a:r>
              <a:rPr lang="en-US"/>
              <a:t>valua</a:t>
            </a:r>
            <a:r>
              <a:rPr lang="en-US" sz="1800" b="1" i="0" u="none" strike="noStrike" baseline="0"/>
              <a:t>ción</a:t>
            </a:r>
            <a:endParaRPr lang="en-US" sz="1800" b="1" i="0" baseline="0"/>
          </a:p>
        </c:rich>
      </c:tx>
      <c:overlay val="0"/>
    </c:title>
    <c:autoTitleDeleted val="0"/>
    <c:plotArea>
      <c:layout/>
      <c:barChart>
        <c:barDir val="bar"/>
        <c:grouping val="percentStacked"/>
        <c:varyColors val="0"/>
        <c:ser>
          <c:idx val="0"/>
          <c:order val="0"/>
          <c:tx>
            <c:strRef>
              <c:f>MyE!$P$3</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MyE!$O$4:$O$6</c:f>
              <c:strCache>
                <c:ptCount val="3"/>
                <c:pt idx="0">
                  <c:v>Planificación</c:v>
                </c:pt>
                <c:pt idx="1">
                  <c:v>Indicadores</c:v>
                </c:pt>
                <c:pt idx="2">
                  <c:v>Puntaje global</c:v>
                </c:pt>
              </c:strCache>
            </c:strRef>
          </c:cat>
          <c:val>
            <c:numRef>
              <c:f>MyE!$P$4:$P$6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71C6-4BEE-85D4-5D17E3E16955}"/>
            </c:ext>
          </c:extLst>
        </c:ser>
        <c:ser>
          <c:idx val="1"/>
          <c:order val="1"/>
          <c:tx>
            <c:strRef>
              <c:f>MyE!$Q$3</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MyE!$O$4:$O$6</c:f>
              <c:strCache>
                <c:ptCount val="3"/>
                <c:pt idx="0">
                  <c:v>Planificación</c:v>
                </c:pt>
                <c:pt idx="1">
                  <c:v>Indicadores</c:v>
                </c:pt>
                <c:pt idx="2">
                  <c:v>Puntaje global</c:v>
                </c:pt>
              </c:strCache>
            </c:strRef>
          </c:cat>
          <c:val>
            <c:numRef>
              <c:f>MyE!$Q$4:$Q$6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71C6-4BEE-85D4-5D17E3E16955}"/>
            </c:ext>
          </c:extLst>
        </c:ser>
        <c:ser>
          <c:idx val="2"/>
          <c:order val="2"/>
          <c:tx>
            <c:strRef>
              <c:f>MyE!$R$3</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MyE!$O$4:$O$6</c:f>
              <c:strCache>
                <c:ptCount val="3"/>
                <c:pt idx="0">
                  <c:v>Planificación</c:v>
                </c:pt>
                <c:pt idx="1">
                  <c:v>Indicadores</c:v>
                </c:pt>
                <c:pt idx="2">
                  <c:v>Puntaje global</c:v>
                </c:pt>
              </c:strCache>
            </c:strRef>
          </c:cat>
          <c:val>
            <c:numRef>
              <c:f>MyE!$R$4:$R$6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71C6-4BEE-85D4-5D17E3E16955}"/>
            </c:ext>
          </c:extLst>
        </c:ser>
        <c:ser>
          <c:idx val="3"/>
          <c:order val="3"/>
          <c:tx>
            <c:strRef>
              <c:f>MyE!$S$3</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MyE!$O$4:$O$6</c:f>
              <c:strCache>
                <c:ptCount val="3"/>
                <c:pt idx="0">
                  <c:v>Planificación</c:v>
                </c:pt>
                <c:pt idx="1">
                  <c:v>Indicadores</c:v>
                </c:pt>
                <c:pt idx="2">
                  <c:v>Puntaje global</c:v>
                </c:pt>
              </c:strCache>
            </c:strRef>
          </c:cat>
          <c:val>
            <c:numRef>
              <c:f>MyE!$S$4:$S$6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71C6-4BEE-85D4-5D17E3E16955}"/>
            </c:ext>
          </c:extLst>
        </c:ser>
        <c:ser>
          <c:idx val="4"/>
          <c:order val="4"/>
          <c:tx>
            <c:strRef>
              <c:f>MyE!$T$3</c:f>
              <c:strCache>
                <c:ptCount val="1"/>
                <c:pt idx="0">
                  <c:v>No corresponde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MyE!$O$4:$O$6</c:f>
              <c:strCache>
                <c:ptCount val="3"/>
                <c:pt idx="0">
                  <c:v>Planificación</c:v>
                </c:pt>
                <c:pt idx="1">
                  <c:v>Indicadores</c:v>
                </c:pt>
                <c:pt idx="2">
                  <c:v>Puntaje global</c:v>
                </c:pt>
              </c:strCache>
            </c:strRef>
          </c:cat>
          <c:val>
            <c:numRef>
              <c:f>MyE!$T$4:$T$6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71C6-4BEE-85D4-5D17E3E16955}"/>
            </c:ext>
          </c:extLst>
        </c:ser>
        <c:ser>
          <c:idx val="5"/>
          <c:order val="5"/>
          <c:tx>
            <c:strRef>
              <c:f>MyE!$U$3</c:f>
              <c:strCache>
                <c:ptCount val="1"/>
                <c:pt idx="0">
                  <c:v>En blanco</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MyE!$O$4:$O$6</c:f>
              <c:strCache>
                <c:ptCount val="3"/>
                <c:pt idx="0">
                  <c:v>Planificación</c:v>
                </c:pt>
                <c:pt idx="1">
                  <c:v>Indicadores</c:v>
                </c:pt>
                <c:pt idx="2">
                  <c:v>Puntaje global</c:v>
                </c:pt>
              </c:strCache>
            </c:strRef>
          </c:cat>
          <c:val>
            <c:numRef>
              <c:f>MyE!$U$4:$U$6</c:f>
              <c:numCache>
                <c:formatCode>General</c:formatCode>
                <c:ptCount val="3"/>
                <c:pt idx="0">
                  <c:v>5</c:v>
                </c:pt>
                <c:pt idx="1">
                  <c:v>19</c:v>
                </c:pt>
                <c:pt idx="2">
                  <c:v>24</c:v>
                </c:pt>
              </c:numCache>
            </c:numRef>
          </c:val>
          <c:extLst xmlns:c16r2="http://schemas.microsoft.com/office/drawing/2015/06/chart">
            <c:ext xmlns:c16="http://schemas.microsoft.com/office/drawing/2014/chart" uri="{C3380CC4-5D6E-409C-BE32-E72D297353CC}">
              <c16:uniqueId val="{00000005-71C6-4BEE-85D4-5D17E3E16955}"/>
            </c:ext>
          </c:extLst>
        </c:ser>
        <c:dLbls>
          <c:showLegendKey val="0"/>
          <c:showVal val="0"/>
          <c:showCatName val="0"/>
          <c:showSerName val="0"/>
          <c:showPercent val="0"/>
          <c:showBubbleSize val="0"/>
        </c:dLbls>
        <c:gapWidth val="43"/>
        <c:overlap val="100"/>
        <c:axId val="350133896"/>
        <c:axId val="350133504"/>
      </c:barChart>
      <c:valAx>
        <c:axId val="35013350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50133896"/>
        <c:crosses val="autoZero"/>
        <c:crossBetween val="between"/>
      </c:valAx>
      <c:catAx>
        <c:axId val="350133896"/>
        <c:scaling>
          <c:orientation val="maxMin"/>
        </c:scaling>
        <c:delete val="0"/>
        <c:axPos val="l"/>
        <c:numFmt formatCode="General" sourceLinked="1"/>
        <c:majorTickMark val="none"/>
        <c:minorTickMark val="none"/>
        <c:tickLblPos val="nextTo"/>
        <c:txPr>
          <a:bodyPr/>
          <a:lstStyle/>
          <a:p>
            <a:pPr>
              <a:defRPr lang="fr-FR"/>
            </a:pPr>
            <a:endParaRPr lang="en-US"/>
          </a:p>
        </c:txPr>
        <c:crossAx val="35013350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u="none" strike="noStrike" baseline="0"/>
              <a:t>Resumen de resultados</a:t>
            </a:r>
            <a:endParaRPr lang="en-US" sz="1800" b="1" i="0" baseline="0"/>
          </a:p>
        </c:rich>
      </c:tx>
      <c:overlay val="0"/>
    </c:title>
    <c:autoTitleDeleted val="0"/>
    <c:plotArea>
      <c:layout/>
      <c:barChart>
        <c:barDir val="bar"/>
        <c:grouping val="percentStacked"/>
        <c:varyColors val="0"/>
        <c:ser>
          <c:idx val="0"/>
          <c:order val="0"/>
          <c:tx>
            <c:strRef>
              <c:f>'Resumen de resultados'!$C$3</c:f>
              <c:strCache>
                <c:ptCount val="1"/>
                <c:pt idx="0">
                  <c:v>Aspectos completos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resultados'!$C$4:$C$7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5C8A-4316-A934-E16D9F6DB3F3}"/>
            </c:ext>
          </c:extLst>
        </c:ser>
        <c:ser>
          <c:idx val="1"/>
          <c:order val="1"/>
          <c:tx>
            <c:strRef>
              <c:f>'Resumen de resultados'!$D$3</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resultados'!$D$4:$D$7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8A-4316-A934-E16D9F6DB3F3}"/>
            </c:ext>
          </c:extLst>
        </c:ser>
        <c:ser>
          <c:idx val="2"/>
          <c:order val="2"/>
          <c:tx>
            <c:strRef>
              <c:f>'Resumen de resultados'!$E$3</c:f>
              <c:strCache>
                <c:ptCount val="1"/>
                <c:pt idx="0">
                  <c:v>Aspectos ausentes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resultados'!$E$4:$E$7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5C8A-4316-A934-E16D9F6DB3F3}"/>
            </c:ext>
          </c:extLst>
        </c:ser>
        <c:ser>
          <c:idx val="3"/>
          <c:order val="3"/>
          <c:tx>
            <c:strRef>
              <c:f>'Resumen de resultados'!$F$3</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resultados'!$F$4:$F$7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5C8A-4316-A934-E16D9F6DB3F3}"/>
            </c:ext>
          </c:extLst>
        </c:ser>
        <c:dLbls>
          <c:showLegendKey val="0"/>
          <c:showVal val="0"/>
          <c:showCatName val="0"/>
          <c:showSerName val="0"/>
          <c:showPercent val="0"/>
          <c:showBubbleSize val="0"/>
        </c:dLbls>
        <c:gapWidth val="43"/>
        <c:overlap val="100"/>
        <c:axId val="349650952"/>
        <c:axId val="350134680"/>
      </c:barChart>
      <c:valAx>
        <c:axId val="350134680"/>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49650952"/>
        <c:crosses val="autoZero"/>
        <c:crossBetween val="between"/>
      </c:valAx>
      <c:catAx>
        <c:axId val="349650952"/>
        <c:scaling>
          <c:orientation val="maxMin"/>
        </c:scaling>
        <c:delete val="0"/>
        <c:axPos val="l"/>
        <c:numFmt formatCode="General" sourceLinked="1"/>
        <c:majorTickMark val="none"/>
        <c:minorTickMark val="none"/>
        <c:tickLblPos val="nextTo"/>
        <c:txPr>
          <a:bodyPr/>
          <a:lstStyle/>
          <a:p>
            <a:pPr>
              <a:defRPr lang="fr-FR"/>
            </a:pPr>
            <a:endParaRPr lang="en-US"/>
          </a:p>
        </c:txPr>
        <c:crossAx val="350134680"/>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s-ES_tradnl" sz="1800" b="1" i="0" baseline="0"/>
              <a:t>Resumen de resultados</a:t>
            </a:r>
            <a:endParaRPr lang="en-US" sz="1800" b="1" i="0" baseline="0"/>
          </a:p>
        </c:rich>
      </c:tx>
      <c:overlay val="0"/>
    </c:title>
    <c:autoTitleDeleted val="0"/>
    <c:plotArea>
      <c:layout/>
      <c:barChart>
        <c:barDir val="bar"/>
        <c:grouping val="percentStacked"/>
        <c:varyColors val="0"/>
        <c:ser>
          <c:idx val="0"/>
          <c:order val="0"/>
          <c:tx>
            <c:strRef>
              <c:f>'Resumen de resultados'!$C$3</c:f>
              <c:strCache>
                <c:ptCount val="1"/>
                <c:pt idx="0">
                  <c:v>Aspectos completos</c:v>
                </c:pt>
              </c:strCache>
            </c:strRef>
          </c:tx>
          <c:spPr>
            <a:gradFill flip="none" rotWithShape="1">
              <a:gsLst>
                <a:gs pos="100000">
                  <a:sysClr val="windowText" lastClr="000000">
                    <a:lumMod val="65000"/>
                    <a:lumOff val="35000"/>
                  </a:sysClr>
                </a:gs>
                <a:gs pos="30000">
                  <a:sysClr val="window" lastClr="FFFFFF"/>
                </a:gs>
                <a:gs pos="100000">
                  <a:srgbClr val="4F81BD">
                    <a:tint val="23500"/>
                    <a:satMod val="160000"/>
                  </a:srgbClr>
                </a:gs>
              </a:gsLst>
              <a:lin ang="5400000" scaled="1"/>
              <a:tileRect/>
            </a:gradFill>
            <a:ln w="3175">
              <a:solidFill>
                <a:schemeClr val="tx1">
                  <a:lumMod val="50000"/>
                  <a:lumOff val="50000"/>
                </a:schemeClr>
              </a:solidFill>
            </a:ln>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resultados'!$C$4:$C$7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3C16-435E-9323-152552013CF4}"/>
            </c:ext>
          </c:extLst>
        </c:ser>
        <c:ser>
          <c:idx val="1"/>
          <c:order val="1"/>
          <c:tx>
            <c:strRef>
              <c:f>'Resumen de resultados'!$D$3</c:f>
              <c:strCache>
                <c:ptCount val="1"/>
                <c:pt idx="0">
                  <c:v>Aspectos intermedios</c:v>
                </c:pt>
              </c:strCache>
            </c:strRef>
          </c:tx>
          <c:spPr>
            <a:gradFill>
              <a:gsLst>
                <a:gs pos="100000">
                  <a:sysClr val="window" lastClr="FFFFFF">
                    <a:lumMod val="85000"/>
                  </a:sysClr>
                </a:gs>
                <a:gs pos="50000">
                  <a:sysClr val="windowText" lastClr="000000">
                    <a:lumMod val="50000"/>
                    <a:lumOff val="50000"/>
                  </a:sysClr>
                </a:gs>
                <a:gs pos="0">
                  <a:schemeClr val="bg1">
                    <a:lumMod val="85000"/>
                  </a:schemeClr>
                </a:gs>
              </a:gsLst>
              <a:lin ang="5400000" scaled="1"/>
            </a:gradFill>
            <a:ln w="3175">
              <a:solidFill>
                <a:schemeClr val="bg1">
                  <a:lumMod val="50000"/>
                </a:schemeClr>
              </a:solidFill>
            </a:ln>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resultados'!$D$4:$D$7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3C16-435E-9323-152552013CF4}"/>
            </c:ext>
          </c:extLst>
        </c:ser>
        <c:ser>
          <c:idx val="2"/>
          <c:order val="2"/>
          <c:tx>
            <c:strRef>
              <c:f>'Resumen de resultados'!$E$3</c:f>
              <c:strCache>
                <c:ptCount val="1"/>
                <c:pt idx="0">
                  <c:v>Aspectos ausentes</c:v>
                </c:pt>
              </c:strCache>
            </c:strRef>
          </c:tx>
          <c:spPr>
            <a:gradFill flip="none" rotWithShape="1">
              <a:gsLst>
                <a:gs pos="100000">
                  <a:sysClr val="windowText" lastClr="000000"/>
                </a:gs>
                <a:gs pos="0">
                  <a:schemeClr val="bg1">
                    <a:lumMod val="75000"/>
                  </a:schemeClr>
                </a:gs>
                <a:gs pos="100000">
                  <a:srgbClr val="4F81BD">
                    <a:tint val="23500"/>
                    <a:satMod val="160000"/>
                  </a:srgbClr>
                </a:gs>
              </a:gsLst>
              <a:lin ang="16200000" scaled="1"/>
              <a:tileRect/>
            </a:gradFill>
            <a:ln w="3175">
              <a:solidFill>
                <a:schemeClr val="bg1">
                  <a:lumMod val="50000"/>
                </a:schemeClr>
              </a:solidFill>
            </a:ln>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resultados'!$E$4:$E$7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3C16-435E-9323-152552013CF4}"/>
            </c:ext>
          </c:extLst>
        </c:ser>
        <c:ser>
          <c:idx val="3"/>
          <c:order val="3"/>
          <c:tx>
            <c:strRef>
              <c:f>'Resumen de resultados'!$F$3</c:f>
              <c:strCache>
                <c:ptCount val="1"/>
                <c:pt idx="0">
                  <c:v>No hay datos</c:v>
                </c:pt>
              </c:strCache>
            </c:strRef>
          </c:tx>
          <c:spPr>
            <a:gradFill>
              <a:gsLst>
                <a:gs pos="0">
                  <a:sysClr val="windowText" lastClr="000000">
                    <a:alpha val="75000"/>
                  </a:sysClr>
                </a:gs>
                <a:gs pos="90000">
                  <a:sysClr val="window" lastClr="FFFFFF"/>
                </a:gs>
                <a:gs pos="100000">
                  <a:srgbClr val="4F81BD">
                    <a:tint val="23500"/>
                    <a:satMod val="160000"/>
                  </a:srgbClr>
                </a:gs>
              </a:gsLst>
              <a:path path="rect">
                <a:fillToRect l="50000" t="50000" r="50000" b="50000"/>
              </a:path>
            </a:gradFill>
            <a:ln w="3175">
              <a:solidFill>
                <a:schemeClr val="bg1">
                  <a:lumMod val="50000"/>
                </a:schemeClr>
              </a:solidFill>
            </a:ln>
          </c:spPr>
          <c:invertIfNegative val="0"/>
          <c:cat>
            <c:strRef>
              <c:f>'Resumen de resultados'!$B$4:$B$7</c:f>
              <c:strCache>
                <c:ptCount val="4"/>
                <c:pt idx="0">
                  <c:v>Características generales</c:v>
                </c:pt>
                <c:pt idx="1">
                  <c:v>Contenidos</c:v>
                </c:pt>
                <c:pt idx="2">
                  <c:v>Intervenciones</c:v>
                </c:pt>
                <c:pt idx="3">
                  <c:v>Monitoreo y Evaluación</c:v>
                </c:pt>
              </c:strCache>
            </c:strRef>
          </c:cat>
          <c:val>
            <c:numRef>
              <c:f>'Resumen de resultados'!$F$4:$F$7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3C16-435E-9323-152552013CF4}"/>
            </c:ext>
          </c:extLst>
        </c:ser>
        <c:dLbls>
          <c:showLegendKey val="0"/>
          <c:showVal val="0"/>
          <c:showCatName val="0"/>
          <c:showSerName val="0"/>
          <c:showPercent val="0"/>
          <c:showBubbleSize val="0"/>
        </c:dLbls>
        <c:gapWidth val="43"/>
        <c:overlap val="100"/>
        <c:axId val="349652128"/>
        <c:axId val="349651736"/>
      </c:barChart>
      <c:valAx>
        <c:axId val="349651736"/>
        <c:scaling>
          <c:orientation val="minMax"/>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49652128"/>
        <c:crosses val="autoZero"/>
        <c:crossBetween val="between"/>
      </c:valAx>
      <c:catAx>
        <c:axId val="349652128"/>
        <c:scaling>
          <c:orientation val="maxMin"/>
        </c:scaling>
        <c:delete val="0"/>
        <c:axPos val="l"/>
        <c:numFmt formatCode="General" sourceLinked="0"/>
        <c:majorTickMark val="none"/>
        <c:minorTickMark val="none"/>
        <c:tickLblPos val="nextTo"/>
        <c:txPr>
          <a:bodyPr/>
          <a:lstStyle/>
          <a:p>
            <a:pPr>
              <a:defRPr lang="fr-FR"/>
            </a:pPr>
            <a:endParaRPr lang="en-US"/>
          </a:p>
        </c:txPr>
        <c:crossAx val="349651736"/>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35433070866141703" l="0.314960629921268" r="0.314960629921268" t="0.35433070866141703" header="0.314960629921268" footer="0.314960629921268"/>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User feedback</a:t>
            </a:r>
            <a:endParaRPr lang="en-US" sz="1800" b="1" i="0" baseline="0"/>
          </a:p>
        </c:rich>
      </c:tx>
      <c:overlay val="0"/>
    </c:title>
    <c:autoTitleDeleted val="0"/>
    <c:plotArea>
      <c:layout/>
      <c:barChart>
        <c:barDir val="bar"/>
        <c:grouping val="percentStacked"/>
        <c:varyColors val="0"/>
        <c:ser>
          <c:idx val="0"/>
          <c:order val="0"/>
          <c:tx>
            <c:strRef>
              <c:f>'Opiniones de los usuarios'!$I$7</c:f>
              <c:strCache>
                <c:ptCount val="1"/>
                <c:pt idx="0">
                  <c:v>Aspectos fuertes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invertIfNegative val="0"/>
          <c:cat>
            <c:strRef>
              <c:f>'Opiniones de los usuarios'!$H$8:$H$10</c:f>
              <c:strCache>
                <c:ptCount val="3"/>
                <c:pt idx="0">
                  <c:v>Pestañas</c:v>
                </c:pt>
                <c:pt idx="1">
                  <c:v>Facilidad de uso</c:v>
                </c:pt>
                <c:pt idx="2">
                  <c:v>Aplicaciones de A Fondo</c:v>
                </c:pt>
              </c:strCache>
            </c:strRef>
          </c:cat>
          <c:val>
            <c:numRef>
              <c:f>'Opiniones de los usuarios'!$I$8:$I$10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5A8B-4DDA-97DE-17B698A2375A}"/>
            </c:ext>
          </c:extLst>
        </c:ser>
        <c:ser>
          <c:idx val="1"/>
          <c:order val="1"/>
          <c:tx>
            <c:strRef>
              <c:f>'Opiniones de los usuarios'!$J$7</c:f>
              <c:strCache>
                <c:ptCount val="1"/>
                <c:pt idx="0">
                  <c:v>Aspectos intermedios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invertIfNegative val="0"/>
          <c:cat>
            <c:strRef>
              <c:f>'Opiniones de los usuarios'!$H$8:$H$10</c:f>
              <c:strCache>
                <c:ptCount val="3"/>
                <c:pt idx="0">
                  <c:v>Pestañas</c:v>
                </c:pt>
                <c:pt idx="1">
                  <c:v>Facilidad de uso</c:v>
                </c:pt>
                <c:pt idx="2">
                  <c:v>Aplicaciones de A Fondo</c:v>
                </c:pt>
              </c:strCache>
            </c:strRef>
          </c:cat>
          <c:val>
            <c:numRef>
              <c:f>'Opiniones de los usuarios'!$J$8:$J$10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5A8B-4DDA-97DE-17B698A2375A}"/>
            </c:ext>
          </c:extLst>
        </c:ser>
        <c:ser>
          <c:idx val="2"/>
          <c:order val="2"/>
          <c:tx>
            <c:strRef>
              <c:f>'Opiniones de los usuarios'!$K$7</c:f>
              <c:strCache>
                <c:ptCount val="1"/>
                <c:pt idx="0">
                  <c:v>Aspectos débiles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invertIfNegative val="0"/>
          <c:cat>
            <c:strRef>
              <c:f>'Opiniones de los usuarios'!$H$8:$H$10</c:f>
              <c:strCache>
                <c:ptCount val="3"/>
                <c:pt idx="0">
                  <c:v>Pestañas</c:v>
                </c:pt>
                <c:pt idx="1">
                  <c:v>Facilidad de uso</c:v>
                </c:pt>
                <c:pt idx="2">
                  <c:v>Aplicaciones de A Fondo</c:v>
                </c:pt>
              </c:strCache>
            </c:strRef>
          </c:cat>
          <c:val>
            <c:numRef>
              <c:f>'Opiniones de los usuarios'!$K$8:$K$10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5A8B-4DDA-97DE-17B698A2375A}"/>
            </c:ext>
          </c:extLst>
        </c:ser>
        <c:ser>
          <c:idx val="3"/>
          <c:order val="3"/>
          <c:tx>
            <c:strRef>
              <c:f>'Opiniones de los usuarios'!$L$7</c:f>
              <c:strCache>
                <c:ptCount val="1"/>
                <c:pt idx="0">
                  <c:v>No hay datos</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invertIfNegative val="0"/>
          <c:cat>
            <c:strRef>
              <c:f>'Opiniones de los usuarios'!$H$8:$H$10</c:f>
              <c:strCache>
                <c:ptCount val="3"/>
                <c:pt idx="0">
                  <c:v>Pestañas</c:v>
                </c:pt>
                <c:pt idx="1">
                  <c:v>Facilidad de uso</c:v>
                </c:pt>
                <c:pt idx="2">
                  <c:v>Aplicaciones de A Fondo</c:v>
                </c:pt>
              </c:strCache>
            </c:strRef>
          </c:cat>
          <c:val>
            <c:numRef>
              <c:f>'Opiniones de los usuarios'!$L$8:$L$10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5A8B-4DDA-97DE-17B698A2375A}"/>
            </c:ext>
          </c:extLst>
        </c:ser>
        <c:ser>
          <c:idx val="4"/>
          <c:order val="4"/>
          <c:tx>
            <c:strRef>
              <c:f>'Opiniones de los usuarios'!$M$7</c:f>
              <c:strCache>
                <c:ptCount val="1"/>
                <c:pt idx="0">
                  <c:v>No corresponde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invertIfNegative val="0"/>
          <c:cat>
            <c:strRef>
              <c:f>'Opiniones de los usuarios'!$H$8:$H$10</c:f>
              <c:strCache>
                <c:ptCount val="3"/>
                <c:pt idx="0">
                  <c:v>Pestañas</c:v>
                </c:pt>
                <c:pt idx="1">
                  <c:v>Facilidad de uso</c:v>
                </c:pt>
                <c:pt idx="2">
                  <c:v>Aplicaciones de A Fondo</c:v>
                </c:pt>
              </c:strCache>
            </c:strRef>
          </c:cat>
          <c:val>
            <c:numRef>
              <c:f>'Opiniones de los usuarios'!$M$8:$M$10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5A8B-4DDA-97DE-17B698A2375A}"/>
            </c:ext>
          </c:extLst>
        </c:ser>
        <c:ser>
          <c:idx val="5"/>
          <c:order val="5"/>
          <c:tx>
            <c:strRef>
              <c:f>'Opiniones de los usuarios'!$N$7</c:f>
              <c:strCache>
                <c:ptCount val="1"/>
                <c:pt idx="0">
                  <c:v>En blanco</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invertIfNegative val="0"/>
          <c:cat>
            <c:strRef>
              <c:f>'Opiniones de los usuarios'!$H$8:$H$10</c:f>
              <c:strCache>
                <c:ptCount val="3"/>
                <c:pt idx="0">
                  <c:v>Pestañas</c:v>
                </c:pt>
                <c:pt idx="1">
                  <c:v>Facilidad de uso</c:v>
                </c:pt>
                <c:pt idx="2">
                  <c:v>Aplicaciones de A Fondo</c:v>
                </c:pt>
              </c:strCache>
            </c:strRef>
          </c:cat>
          <c:val>
            <c:numRef>
              <c:f>'Opiniones de los usuarios'!$N$8:$N$10</c:f>
              <c:numCache>
                <c:formatCode>General</c:formatCode>
                <c:ptCount val="3"/>
                <c:pt idx="0">
                  <c:v>10</c:v>
                </c:pt>
                <c:pt idx="1">
                  <c:v>13</c:v>
                </c:pt>
                <c:pt idx="2">
                  <c:v>6</c:v>
                </c:pt>
              </c:numCache>
            </c:numRef>
          </c:val>
          <c:extLst xmlns:c16r2="http://schemas.microsoft.com/office/drawing/2015/06/chart">
            <c:ext xmlns:c16="http://schemas.microsoft.com/office/drawing/2014/chart" uri="{C3380CC4-5D6E-409C-BE32-E72D297353CC}">
              <c16:uniqueId val="{00000005-5A8B-4DDA-97DE-17B698A2375A}"/>
            </c:ext>
          </c:extLst>
        </c:ser>
        <c:dLbls>
          <c:showLegendKey val="0"/>
          <c:showVal val="0"/>
          <c:showCatName val="0"/>
          <c:showSerName val="0"/>
          <c:showPercent val="0"/>
          <c:showBubbleSize val="0"/>
        </c:dLbls>
        <c:gapWidth val="43"/>
        <c:overlap val="100"/>
        <c:axId val="351160576"/>
        <c:axId val="351160184"/>
      </c:barChart>
      <c:valAx>
        <c:axId val="351160184"/>
        <c:scaling>
          <c:orientation val="minMax"/>
          <c:min val="0"/>
        </c:scaling>
        <c:delete val="0"/>
        <c:axPos val="t"/>
        <c:majorGridlines/>
        <c:numFmt formatCode="0%" sourceLinked="1"/>
        <c:majorTickMark val="none"/>
        <c:minorTickMark val="none"/>
        <c:tickLblPos val="nextTo"/>
        <c:spPr>
          <a:ln w="9525">
            <a:noFill/>
          </a:ln>
        </c:spPr>
        <c:txPr>
          <a:bodyPr/>
          <a:lstStyle/>
          <a:p>
            <a:pPr>
              <a:defRPr lang="fr-FR"/>
            </a:pPr>
            <a:endParaRPr lang="en-US"/>
          </a:p>
        </c:txPr>
        <c:crossAx val="351160576"/>
        <c:crosses val="autoZero"/>
        <c:crossBetween val="between"/>
      </c:valAx>
      <c:catAx>
        <c:axId val="351160576"/>
        <c:scaling>
          <c:orientation val="maxMin"/>
        </c:scaling>
        <c:delete val="0"/>
        <c:axPos val="l"/>
        <c:numFmt formatCode="General" sourceLinked="1"/>
        <c:majorTickMark val="none"/>
        <c:minorTickMark val="none"/>
        <c:tickLblPos val="nextTo"/>
        <c:txPr>
          <a:bodyPr/>
          <a:lstStyle/>
          <a:p>
            <a:pPr>
              <a:defRPr lang="fr-FR"/>
            </a:pPr>
            <a:endParaRPr lang="en-US"/>
          </a:p>
        </c:txPr>
        <c:crossAx val="351160184"/>
        <c:crossesAt val="0"/>
        <c:auto val="1"/>
        <c:lblAlgn val="ctr"/>
        <c:lblOffset val="100"/>
        <c:tickLblSkip val="1"/>
        <c:noMultiLvlLbl val="0"/>
      </c:catAx>
    </c:plotArea>
    <c:legend>
      <c:legendPos val="b"/>
      <c:overlay val="0"/>
      <c:txPr>
        <a:bodyPr/>
        <a:lstStyle/>
        <a:p>
          <a:pPr>
            <a:defRPr lang="fr-FR"/>
          </a:pPr>
          <a:endParaRPr lang="en-US"/>
        </a:p>
      </c:txPr>
    </c:legend>
    <c:plotVisOnly val="0"/>
    <c:dispBlanksAs val="gap"/>
    <c:showDLblsOverMax val="0"/>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699" l="0.70000000000000295" r="0.70000000000000295" t="0.75000000000001699"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pd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698500</xdr:colOff>
      <xdr:row>69</xdr:row>
      <xdr:rowOff>68580</xdr:rowOff>
    </xdr:to>
    <xdr:pic>
      <xdr:nvPicPr>
        <xdr:cNvPr id="5" name="Picture 4" descr="CSERAT_AuditTool_Cover_ES_v3.png"/>
        <xdr:cNvPicPr>
          <a:picLocks noChangeAspect="1"/>
        </xdr:cNvPicPr>
      </xdr:nvPicPr>
      <xdr:blipFill>
        <a:blip xmlns:r="http://schemas.openxmlformats.org/officeDocument/2006/relationships" r:embed="rId1"/>
        <a:stretch>
          <a:fillRect/>
        </a:stretch>
      </xdr:blipFill>
      <xdr:spPr>
        <a:xfrm>
          <a:off x="0" y="0"/>
          <a:ext cx="22021800" cy="13213080"/>
        </a:xfrm>
        <a:prstGeom prst="rect">
          <a:avLst/>
        </a:prstGeom>
      </xdr:spPr>
    </xdr:pic>
    <xdr:clientData/>
  </xdr:twoCellAnchor>
  <xdr:twoCellAnchor>
    <xdr:from>
      <xdr:col>9</xdr:col>
      <xdr:colOff>889000</xdr:colOff>
      <xdr:row>0</xdr:row>
      <xdr:rowOff>0</xdr:rowOff>
    </xdr:from>
    <xdr:to>
      <xdr:col>12</xdr:col>
      <xdr:colOff>609600</xdr:colOff>
      <xdr:row>3</xdr:row>
      <xdr:rowOff>63500</xdr:rowOff>
    </xdr:to>
    <xdr:sp macro="" textlink="">
      <xdr:nvSpPr>
        <xdr:cNvPr id="7" name="Rectangle 6"/>
        <xdr:cNvSpPr/>
      </xdr:nvSpPr>
      <xdr:spPr>
        <a:xfrm>
          <a:off x="9232900" y="0"/>
          <a:ext cx="2501900" cy="6350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en-US" sz="1100"/>
        </a:p>
      </xdr:txBody>
    </xdr:sp>
    <xdr:clientData/>
  </xdr:twoCellAnchor>
  <xdr:twoCellAnchor editAs="oneCell">
    <xdr:from>
      <xdr:col>10</xdr:col>
      <xdr:colOff>265400</xdr:colOff>
      <xdr:row>0</xdr:row>
      <xdr:rowOff>101600</xdr:rowOff>
    </xdr:from>
    <xdr:to>
      <xdr:col>12</xdr:col>
      <xdr:colOff>292100</xdr:colOff>
      <xdr:row>3</xdr:row>
      <xdr:rowOff>38100</xdr:rowOff>
    </xdr:to>
    <xdr:pic>
      <xdr:nvPicPr>
        <xdr:cNvPr id="8" name="Picture 7" descr="IPPFWHR_Logo_Main_EN_spot.eps"/>
        <xdr:cNvPicPr>
          <a:picLocks noChangeAspect="1"/>
        </xdr:cNvPicPr>
      </xdr:nvPicPr>
      <mc:AlternateContent xmlns:mc="http://schemas.openxmlformats.org/markup-compatibility/2006">
        <mc:Choice xmlns="" xmlns:ma="http://schemas.microsoft.com/office/mac/drawingml/2008/main" Requires="ma">
          <xdr:blipFill>
            <a:blip xmlns:r="http://schemas.openxmlformats.org/officeDocument/2006/relationships" r:embed="rId2"/>
            <a:stretch>
              <a:fillRect/>
            </a:stretch>
          </xdr:blipFill>
        </mc:Choice>
        <mc:Fallback>
          <xdr:blipFill>
            <a:blip xmlns:r="http://schemas.openxmlformats.org/officeDocument/2006/relationships" r:embed="rId3"/>
            <a:stretch>
              <a:fillRect/>
            </a:stretch>
          </xdr:blipFill>
        </mc:Fallback>
      </mc:AlternateContent>
      <xdr:spPr>
        <a:xfrm>
          <a:off x="9536400" y="101600"/>
          <a:ext cx="1880900" cy="50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58</xdr:row>
      <xdr:rowOff>0</xdr:rowOff>
    </xdr:from>
    <xdr:to>
      <xdr:col>4</xdr:col>
      <xdr:colOff>1041000</xdr:colOff>
      <xdr:row>74</xdr:row>
      <xdr:rowOff>23813</xdr:rowOff>
    </xdr:to>
    <xdr:graphicFrame macro="">
      <xdr:nvGraphicFramePr>
        <xdr:cNvPr id="2" name="Graphique 1">
          <a:extLst>
            <a:ext uri="{FF2B5EF4-FFF2-40B4-BE49-F238E27FC236}">
              <a16:creationId xmlns=""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81</xdr:row>
      <xdr:rowOff>0</xdr:rowOff>
    </xdr:from>
    <xdr:to>
      <xdr:col>2</xdr:col>
      <xdr:colOff>7810500</xdr:colOff>
      <xdr:row>102</xdr:row>
      <xdr:rowOff>123825</xdr:rowOff>
    </xdr:to>
    <xdr:pic>
      <xdr:nvPicPr>
        <xdr:cNvPr id="5" name="Picture 4" descr="Auto graph.pn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524000" y="15259050"/>
          <a:ext cx="7810500" cy="4124325"/>
        </a:xfrm>
        <a:prstGeom prst="rect">
          <a:avLst/>
        </a:prstGeom>
      </xdr:spPr>
    </xdr:pic>
    <xdr:clientData/>
  </xdr:twoCellAnchor>
  <xdr:twoCellAnchor>
    <xdr:from>
      <xdr:col>2</xdr:col>
      <xdr:colOff>85725</xdr:colOff>
      <xdr:row>106</xdr:row>
      <xdr:rowOff>19050</xdr:rowOff>
    </xdr:from>
    <xdr:to>
      <xdr:col>2</xdr:col>
      <xdr:colOff>6624808</xdr:colOff>
      <xdr:row>122</xdr:row>
      <xdr:rowOff>161925</xdr:rowOff>
    </xdr:to>
    <xdr:graphicFrame macro="">
      <xdr:nvGraphicFramePr>
        <xdr:cNvPr id="6" name="Graphique 2">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152</xdr:row>
      <xdr:rowOff>95250</xdr:rowOff>
    </xdr:from>
    <xdr:to>
      <xdr:col>4</xdr:col>
      <xdr:colOff>3238500</xdr:colOff>
      <xdr:row>161</xdr:row>
      <xdr:rowOff>76200</xdr:rowOff>
    </xdr:to>
    <xdr:grpSp>
      <xdr:nvGrpSpPr>
        <xdr:cNvPr id="2" name="Group 30"/>
        <xdr:cNvGrpSpPr>
          <a:grpSpLocks/>
        </xdr:cNvGrpSpPr>
      </xdr:nvGrpSpPr>
      <xdr:grpSpPr bwMode="auto">
        <a:xfrm>
          <a:off x="5000625" y="30470475"/>
          <a:ext cx="2857500" cy="1695450"/>
          <a:chOff x="6021" y="2499"/>
          <a:chExt cx="4500" cy="2676"/>
        </a:xfrm>
      </xdr:grpSpPr>
      <xdr:pic>
        <xdr:nvPicPr>
          <xdr:cNvPr id="3"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6021" y="2499"/>
            <a:ext cx="4500" cy="2610"/>
          </a:xfrm>
          <a:prstGeom prst="rect">
            <a:avLst/>
          </a:prstGeom>
          <a:noFill/>
        </xdr:spPr>
      </xdr:pic>
      <xdr:sp macro="" textlink="">
        <xdr:nvSpPr>
          <xdr:cNvPr id="4" name="Oval 32"/>
          <xdr:cNvSpPr>
            <a:spLocks noChangeArrowheads="1"/>
          </xdr:cNvSpPr>
        </xdr:nvSpPr>
        <xdr:spPr bwMode="auto">
          <a:xfrm>
            <a:off x="7101" y="4050"/>
            <a:ext cx="2955" cy="1125"/>
          </a:xfrm>
          <a:prstGeom prst="ellipse">
            <a:avLst/>
          </a:prstGeom>
          <a:noFill/>
          <a:ln w="57150">
            <a:solidFill>
              <a:srgbClr val="66FF33"/>
            </a:solidFill>
            <a:round/>
            <a:headEnd/>
            <a:tailEnd/>
          </a:ln>
        </xdr:spPr>
      </xdr:sp>
    </xdr:grpSp>
    <xdr:clientData/>
  </xdr:twoCellAnchor>
  <xdr:twoCellAnchor>
    <xdr:from>
      <xdr:col>3</xdr:col>
      <xdr:colOff>238125</xdr:colOff>
      <xdr:row>164</xdr:row>
      <xdr:rowOff>85726</xdr:rowOff>
    </xdr:from>
    <xdr:to>
      <xdr:col>5</xdr:col>
      <xdr:colOff>457200</xdr:colOff>
      <xdr:row>176</xdr:row>
      <xdr:rowOff>104776</xdr:rowOff>
    </xdr:to>
    <xdr:grpSp>
      <xdr:nvGrpSpPr>
        <xdr:cNvPr id="5" name="Group 4"/>
        <xdr:cNvGrpSpPr/>
      </xdr:nvGrpSpPr>
      <xdr:grpSpPr>
        <a:xfrm>
          <a:off x="3810000" y="32746951"/>
          <a:ext cx="6315075" cy="2305050"/>
          <a:chOff x="3810000" y="29689426"/>
          <a:chExt cx="6315075" cy="2305050"/>
        </a:xfrm>
      </xdr:grpSpPr>
      <xdr:pic>
        <xdr:nvPicPr>
          <xdr:cNvPr id="6" name="Picture 5" descr="componente del marco.png"/>
          <xdr:cNvPicPr>
            <a:picLocks noChangeAspect="1"/>
          </xdr:cNvPicPr>
        </xdr:nvPicPr>
        <xdr:blipFill>
          <a:blip xmlns:r="http://schemas.openxmlformats.org/officeDocument/2006/relationships" r:embed="rId2"/>
          <a:stretch>
            <a:fillRect/>
          </a:stretch>
        </xdr:blipFill>
        <xdr:spPr>
          <a:xfrm>
            <a:off x="3810000" y="29718000"/>
            <a:ext cx="6315075" cy="2238375"/>
          </a:xfrm>
          <a:prstGeom prst="rect">
            <a:avLst/>
          </a:prstGeom>
        </xdr:spPr>
      </xdr:pic>
      <xdr:sp macro="" textlink="">
        <xdr:nvSpPr>
          <xdr:cNvPr id="7" name="Oval 35"/>
          <xdr:cNvSpPr>
            <a:spLocks noChangeArrowheads="1"/>
          </xdr:cNvSpPr>
        </xdr:nvSpPr>
        <xdr:spPr bwMode="auto">
          <a:xfrm>
            <a:off x="4210050" y="29689426"/>
            <a:ext cx="1895475" cy="2305050"/>
          </a:xfrm>
          <a:prstGeom prst="ellipse">
            <a:avLst/>
          </a:prstGeom>
          <a:noFill/>
          <a:ln w="57150">
            <a:solidFill>
              <a:srgbClr val="66FF33"/>
            </a:solidFill>
            <a:round/>
            <a:headEnd/>
            <a:tailEnd/>
          </a:ln>
        </xdr:spPr>
      </xdr:sp>
    </xdr:grpSp>
    <xdr:clientData/>
  </xdr:twoCellAnchor>
  <xdr:twoCellAnchor>
    <xdr:from>
      <xdr:col>4</xdr:col>
      <xdr:colOff>523875</xdr:colOff>
      <xdr:row>72</xdr:row>
      <xdr:rowOff>28575</xdr:rowOff>
    </xdr:from>
    <xdr:to>
      <xdr:col>4</xdr:col>
      <xdr:colOff>2247900</xdr:colOff>
      <xdr:row>77</xdr:row>
      <xdr:rowOff>76366</xdr:rowOff>
    </xdr:to>
    <xdr:grpSp>
      <xdr:nvGrpSpPr>
        <xdr:cNvPr id="8" name="Group 7"/>
        <xdr:cNvGrpSpPr/>
      </xdr:nvGrpSpPr>
      <xdr:grpSpPr>
        <a:xfrm>
          <a:off x="5143500" y="15011400"/>
          <a:ext cx="1724025" cy="1000291"/>
          <a:chOff x="3971925" y="12525375"/>
          <a:chExt cx="1724025" cy="1190791"/>
        </a:xfrm>
      </xdr:grpSpPr>
      <xdr:pic>
        <xdr:nvPicPr>
          <xdr:cNvPr id="9" name="Picture 8" descr="Celda vazia 0.png"/>
          <xdr:cNvPicPr>
            <a:picLocks noChangeAspect="1"/>
          </xdr:cNvPicPr>
        </xdr:nvPicPr>
        <xdr:blipFill>
          <a:blip xmlns:r="http://schemas.openxmlformats.org/officeDocument/2006/relationships" r:embed="rId3"/>
          <a:stretch>
            <a:fillRect/>
          </a:stretch>
        </xdr:blipFill>
        <xdr:spPr>
          <a:xfrm>
            <a:off x="3971925" y="12525375"/>
            <a:ext cx="1667108" cy="1190791"/>
          </a:xfrm>
          <a:prstGeom prst="rect">
            <a:avLst/>
          </a:prstGeom>
        </xdr:spPr>
      </xdr:pic>
      <xdr:grpSp>
        <xdr:nvGrpSpPr>
          <xdr:cNvPr id="10" name="Group 11"/>
          <xdr:cNvGrpSpPr>
            <a:grpSpLocks/>
          </xdr:cNvGrpSpPr>
        </xdr:nvGrpSpPr>
        <xdr:grpSpPr bwMode="auto">
          <a:xfrm>
            <a:off x="4886325" y="12729079"/>
            <a:ext cx="809625" cy="688558"/>
            <a:chOff x="0" y="0"/>
            <a:chExt cx="8096" cy="6760"/>
          </a:xfrm>
        </xdr:grpSpPr>
        <xdr:sp macro="" textlink="">
          <xdr:nvSpPr>
            <xdr:cNvPr id="11" name="Oval 12"/>
            <xdr:cNvSpPr>
              <a:spLocks noChangeArrowheads="1"/>
            </xdr:cNvSpPr>
          </xdr:nvSpPr>
          <xdr:spPr bwMode="auto">
            <a:xfrm>
              <a:off x="0" y="0"/>
              <a:ext cx="8096" cy="6760"/>
            </a:xfrm>
            <a:prstGeom prst="ellipse">
              <a:avLst/>
            </a:prstGeom>
            <a:noFill/>
            <a:ln w="57150">
              <a:solidFill>
                <a:srgbClr val="66FF33"/>
              </a:solidFill>
              <a:round/>
              <a:headEnd/>
              <a:tailEnd/>
            </a:ln>
          </xdr:spPr>
        </xdr:sp>
        <xdr:pic>
          <xdr:nvPicPr>
            <xdr:cNvPr id="12" name="Picture 13" descr="Pointeur flèche.png"/>
            <xdr:cNvPicPr>
              <a:picLocks noChangeAspect="1"/>
            </xdr:cNvPicPr>
          </xdr:nvPicPr>
          <xdr:blipFill>
            <a:blip xmlns:r="http://schemas.openxmlformats.org/officeDocument/2006/relationships" r:embed="rId4" cstate="print"/>
            <a:srcRect/>
            <a:stretch>
              <a:fillRect/>
            </a:stretch>
          </xdr:blipFill>
          <xdr:spPr bwMode="auto">
            <a:xfrm>
              <a:off x="4000" y="2476"/>
              <a:ext cx="1407" cy="2286"/>
            </a:xfrm>
            <a:prstGeom prst="rect">
              <a:avLst/>
            </a:prstGeom>
            <a:noFill/>
          </xdr:spPr>
        </xdr:pic>
      </xdr:grpSp>
    </xdr:grpSp>
    <xdr:clientData/>
  </xdr:twoCellAnchor>
  <xdr:twoCellAnchor>
    <xdr:from>
      <xdr:col>2</xdr:col>
      <xdr:colOff>828675</xdr:colOff>
      <xdr:row>79</xdr:row>
      <xdr:rowOff>47625</xdr:rowOff>
    </xdr:from>
    <xdr:to>
      <xdr:col>3</xdr:col>
      <xdr:colOff>571497</xdr:colOff>
      <xdr:row>85</xdr:row>
      <xdr:rowOff>161925</xdr:rowOff>
    </xdr:to>
    <xdr:grpSp>
      <xdr:nvGrpSpPr>
        <xdr:cNvPr id="13" name="Group 12"/>
        <xdr:cNvGrpSpPr/>
      </xdr:nvGrpSpPr>
      <xdr:grpSpPr>
        <a:xfrm>
          <a:off x="2352675" y="16363950"/>
          <a:ext cx="1790697" cy="1257300"/>
          <a:chOff x="2352675" y="13877925"/>
          <a:chExt cx="1790697" cy="1257300"/>
        </a:xfrm>
      </xdr:grpSpPr>
      <xdr:pic>
        <xdr:nvPicPr>
          <xdr:cNvPr id="14" name="Picture 13" descr="Celda vazia.png"/>
          <xdr:cNvPicPr>
            <a:picLocks noChangeAspect="1"/>
          </xdr:cNvPicPr>
        </xdr:nvPicPr>
        <xdr:blipFill>
          <a:blip xmlns:r="http://schemas.openxmlformats.org/officeDocument/2006/relationships" r:embed="rId5"/>
          <a:stretch>
            <a:fillRect/>
          </a:stretch>
        </xdr:blipFill>
        <xdr:spPr>
          <a:xfrm>
            <a:off x="2352675" y="13877925"/>
            <a:ext cx="1704975" cy="1257300"/>
          </a:xfrm>
          <a:prstGeom prst="rect">
            <a:avLst/>
          </a:prstGeom>
        </xdr:spPr>
      </xdr:pic>
      <xdr:grpSp>
        <xdr:nvGrpSpPr>
          <xdr:cNvPr id="15" name="Group 14"/>
          <xdr:cNvGrpSpPr>
            <a:grpSpLocks/>
          </xdr:cNvGrpSpPr>
        </xdr:nvGrpSpPr>
        <xdr:grpSpPr bwMode="auto">
          <a:xfrm>
            <a:off x="2705100" y="14439900"/>
            <a:ext cx="1438272" cy="447675"/>
            <a:chOff x="0" y="0"/>
            <a:chExt cx="14382" cy="4095"/>
          </a:xfrm>
        </xdr:grpSpPr>
        <xdr:pic>
          <xdr:nvPicPr>
            <xdr:cNvPr id="16" name="Picture 15" descr="Pointeur flèche.png"/>
            <xdr:cNvPicPr>
              <a:picLocks noChangeAspect="1"/>
            </xdr:cNvPicPr>
          </xdr:nvPicPr>
          <xdr:blipFill>
            <a:blip xmlns:r="http://schemas.openxmlformats.org/officeDocument/2006/relationships" r:embed="rId4" cstate="print"/>
            <a:srcRect/>
            <a:stretch>
              <a:fillRect/>
            </a:stretch>
          </xdr:blipFill>
          <xdr:spPr bwMode="auto">
            <a:xfrm>
              <a:off x="8953" y="1524"/>
              <a:ext cx="1407" cy="2286"/>
            </a:xfrm>
            <a:prstGeom prst="rect">
              <a:avLst/>
            </a:prstGeom>
            <a:noFill/>
          </xdr:spPr>
        </xdr:pic>
        <xdr:sp macro="" textlink="">
          <xdr:nvSpPr>
            <xdr:cNvPr id="17" name="Oval 16"/>
            <xdr:cNvSpPr>
              <a:spLocks noChangeArrowheads="1"/>
            </xdr:cNvSpPr>
          </xdr:nvSpPr>
          <xdr:spPr bwMode="auto">
            <a:xfrm>
              <a:off x="0" y="0"/>
              <a:ext cx="14382" cy="4095"/>
            </a:xfrm>
            <a:prstGeom prst="ellipse">
              <a:avLst/>
            </a:prstGeom>
            <a:noFill/>
            <a:ln w="57150">
              <a:solidFill>
                <a:srgbClr val="66FF33"/>
              </a:solidFill>
              <a:round/>
              <a:headEnd/>
              <a:tailEnd/>
            </a:ln>
          </xdr:spPr>
        </xdr:sp>
      </xdr:grpSp>
    </xdr:grpSp>
    <xdr:clientData/>
  </xdr:twoCellAnchor>
  <xdr:twoCellAnchor>
    <xdr:from>
      <xdr:col>3</xdr:col>
      <xdr:colOff>314325</xdr:colOff>
      <xdr:row>89</xdr:row>
      <xdr:rowOff>0</xdr:rowOff>
    </xdr:from>
    <xdr:to>
      <xdr:col>4</xdr:col>
      <xdr:colOff>4258372</xdr:colOff>
      <xdr:row>93</xdr:row>
      <xdr:rowOff>162054</xdr:rowOff>
    </xdr:to>
    <xdr:grpSp>
      <xdr:nvGrpSpPr>
        <xdr:cNvPr id="18" name="Group 17"/>
        <xdr:cNvGrpSpPr/>
      </xdr:nvGrpSpPr>
      <xdr:grpSpPr>
        <a:xfrm>
          <a:off x="3886200" y="18221325"/>
          <a:ext cx="4991797" cy="924054"/>
          <a:chOff x="3886200" y="15544800"/>
          <a:chExt cx="4991797" cy="924054"/>
        </a:xfrm>
      </xdr:grpSpPr>
      <xdr:pic>
        <xdr:nvPicPr>
          <xdr:cNvPr id="19" name="Picture 18" descr="comentario.png"/>
          <xdr:cNvPicPr>
            <a:picLocks noChangeAspect="1"/>
          </xdr:cNvPicPr>
        </xdr:nvPicPr>
        <xdr:blipFill>
          <a:blip xmlns:r="http://schemas.openxmlformats.org/officeDocument/2006/relationships" r:embed="rId6"/>
          <a:stretch>
            <a:fillRect/>
          </a:stretch>
        </xdr:blipFill>
        <xdr:spPr>
          <a:xfrm>
            <a:off x="3886200" y="15544800"/>
            <a:ext cx="4991797" cy="924054"/>
          </a:xfrm>
          <a:prstGeom prst="rect">
            <a:avLst/>
          </a:prstGeom>
        </xdr:spPr>
      </xdr:pic>
      <xdr:sp macro="" textlink="">
        <xdr:nvSpPr>
          <xdr:cNvPr id="20" name="Oval 22"/>
          <xdr:cNvSpPr>
            <a:spLocks noChangeArrowheads="1"/>
          </xdr:cNvSpPr>
        </xdr:nvSpPr>
        <xdr:spPr bwMode="auto">
          <a:xfrm>
            <a:off x="5114925" y="15811854"/>
            <a:ext cx="3333750" cy="447954"/>
          </a:xfrm>
          <a:prstGeom prst="ellipse">
            <a:avLst/>
          </a:prstGeom>
          <a:noFill/>
          <a:ln w="57150">
            <a:solidFill>
              <a:srgbClr val="66FF33"/>
            </a:solidFill>
            <a:round/>
            <a:headEnd/>
            <a:tailEnd/>
          </a:ln>
        </xdr:spPr>
      </xdr:sp>
    </xdr:grpSp>
    <xdr:clientData/>
  </xdr:twoCellAnchor>
  <xdr:twoCellAnchor editAs="oneCell">
    <xdr:from>
      <xdr:col>2</xdr:col>
      <xdr:colOff>314325</xdr:colOff>
      <xdr:row>49</xdr:row>
      <xdr:rowOff>133350</xdr:rowOff>
    </xdr:from>
    <xdr:to>
      <xdr:col>4</xdr:col>
      <xdr:colOff>4800600</xdr:colOff>
      <xdr:row>52</xdr:row>
      <xdr:rowOff>76200</xdr:rowOff>
    </xdr:to>
    <xdr:pic>
      <xdr:nvPicPr>
        <xdr:cNvPr id="21" name="Picture 20" descr="Pestañas.PNG"/>
        <xdr:cNvPicPr>
          <a:picLocks noChangeAspect="1"/>
        </xdr:cNvPicPr>
      </xdr:nvPicPr>
      <xdr:blipFill>
        <a:blip xmlns:r="http://schemas.openxmlformats.org/officeDocument/2006/relationships" r:embed="rId7"/>
        <a:stretch>
          <a:fillRect/>
        </a:stretch>
      </xdr:blipFill>
      <xdr:spPr>
        <a:xfrm>
          <a:off x="1838325" y="9848850"/>
          <a:ext cx="7581900" cy="5143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9525</xdr:colOff>
          <xdr:row>111</xdr:row>
          <xdr:rowOff>114300</xdr:rowOff>
        </xdr:from>
        <xdr:to>
          <xdr:col>4</xdr:col>
          <xdr:colOff>923925</xdr:colOff>
          <xdr:row>115</xdr:row>
          <xdr:rowOff>38100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1654969</xdr:colOff>
      <xdr:row>68</xdr:row>
      <xdr:rowOff>95249</xdr:rowOff>
    </xdr:from>
    <xdr:to>
      <xdr:col>5</xdr:col>
      <xdr:colOff>2988000</xdr:colOff>
      <xdr:row>88</xdr:row>
      <xdr:rowOff>107157</xdr:rowOff>
    </xdr:to>
    <xdr:graphicFrame macro="">
      <xdr:nvGraphicFramePr>
        <xdr:cNvPr id="4" name="Graphique 1">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119</xdr:row>
      <xdr:rowOff>190499</xdr:rowOff>
    </xdr:from>
    <xdr:to>
      <xdr:col>16</xdr:col>
      <xdr:colOff>2207813</xdr:colOff>
      <xdr:row>143</xdr:row>
      <xdr:rowOff>47624</xdr:rowOff>
    </xdr:to>
    <xdr:graphicFrame macro="">
      <xdr:nvGraphicFramePr>
        <xdr:cNvPr id="5" name="Graphique 2">
          <a:extLst>
            <a:ext uri="{FF2B5EF4-FFF2-40B4-BE49-F238E27FC236}">
              <a16:creationId xmlns=""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0</xdr:colOff>
      <xdr:row>145</xdr:row>
      <xdr:rowOff>0</xdr:rowOff>
    </xdr:from>
    <xdr:to>
      <xdr:col>16</xdr:col>
      <xdr:colOff>2207813</xdr:colOff>
      <xdr:row>160</xdr:row>
      <xdr:rowOff>71437</xdr:rowOff>
    </xdr:to>
    <xdr:graphicFrame macro="">
      <xdr:nvGraphicFramePr>
        <xdr:cNvPr id="6" name="Graphique 2">
          <a:extLst>
            <a:ext uri="{FF2B5EF4-FFF2-40B4-BE49-F238E27FC236}">
              <a16:creationId xmlns=""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1119188</xdr:colOff>
      <xdr:row>52</xdr:row>
      <xdr:rowOff>23808</xdr:rowOff>
    </xdr:from>
    <xdr:to>
      <xdr:col>8</xdr:col>
      <xdr:colOff>273375</xdr:colOff>
      <xdr:row>73</xdr:row>
      <xdr:rowOff>142875</xdr:rowOff>
    </xdr:to>
    <xdr:graphicFrame macro="">
      <xdr:nvGraphicFramePr>
        <xdr:cNvPr id="5" name="Graphique 1">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43</xdr:row>
      <xdr:rowOff>0</xdr:rowOff>
    </xdr:from>
    <xdr:to>
      <xdr:col>6</xdr:col>
      <xdr:colOff>725812</xdr:colOff>
      <xdr:row>59</xdr:row>
      <xdr:rowOff>154782</xdr:rowOff>
    </xdr:to>
    <xdr:graphicFrame macro="">
      <xdr:nvGraphicFramePr>
        <xdr:cNvPr id="17" name="Graphique 1">
          <a:extLst>
            <a:ext uri="{FF2B5EF4-FFF2-40B4-BE49-F238E27FC236}">
              <a16:creationId xmlns=""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3</xdr:row>
      <xdr:rowOff>9525</xdr:rowOff>
    </xdr:from>
    <xdr:to>
      <xdr:col>18</xdr:col>
      <xdr:colOff>750000</xdr:colOff>
      <xdr:row>19</xdr:row>
      <xdr:rowOff>152400</xdr:rowOff>
    </xdr:to>
    <xdr:graphicFrame macro="">
      <xdr:nvGraphicFramePr>
        <xdr:cNvPr id="4" name="Graphique 2">
          <a:extLst>
            <a:ext uri="{FF2B5EF4-FFF2-40B4-BE49-F238E27FC236}">
              <a16:creationId xmlns=""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xdr:rowOff>
    </xdr:from>
    <xdr:to>
      <xdr:col>10</xdr:col>
      <xdr:colOff>750000</xdr:colOff>
      <xdr:row>19</xdr:row>
      <xdr:rowOff>95251</xdr:rowOff>
    </xdr:to>
    <xdr:graphicFrame macro="">
      <xdr:nvGraphicFramePr>
        <xdr:cNvPr id="3" name="Graphique 2">
          <a:extLst>
            <a:ext uri="{FF2B5EF4-FFF2-40B4-BE49-F238E27FC236}">
              <a16:creationId xmlns=""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ppfglobal-my.sharepoint.com/personal/cisla_ippfwhr_org/Documents/Cinthia%20Isla's%20Files/Inside%20and%20Out/others/A%20Fondo%202.3.2_Last%20Version_Oct%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ppfglobal-my.sharepoint.com/C/Users/cisla/AppData/Local/Microsoft/Windows/Temporary%20Internet%20Files/Content.Outlook/SCQNM0NW/A%20Fondo%202%203%202_October%202015%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Qué es A Fondo"/>
      <sheetName val="Cómo utilizar A Fondo "/>
      <sheetName val="Características generales"/>
      <sheetName val="Contenidos"/>
      <sheetName val="Intervenciones"/>
      <sheetName val="MyE"/>
      <sheetName val="Datos"/>
      <sheetName val="Resumen de resultados"/>
      <sheetName val="Resumen de resultados B y N"/>
      <sheetName val="Opiniones de los usuarios"/>
      <sheetName val="Anexo"/>
      <sheetName val="Definiciones"/>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sí</v>
          </cell>
          <cell r="B1" t="str">
            <v>sistema de información de rutina</v>
          </cell>
          <cell r="C1" t="str">
            <v>sí</v>
          </cell>
          <cell r="D1" t="str">
            <v>sí</v>
          </cell>
          <cell r="E1" t="str">
            <v>muy satisfactorio</v>
          </cell>
        </row>
        <row r="2">
          <cell r="A2" t="str">
            <v>sí, pero debe mejorarse</v>
          </cell>
          <cell r="B2" t="str">
            <v>encuesta por cuestionario</v>
          </cell>
          <cell r="C2" t="str">
            <v>tal vez</v>
          </cell>
          <cell r="D2" t="str">
            <v>sí, pero debe mejorarse</v>
          </cell>
          <cell r="E2" t="str">
            <v>satisfactorio</v>
          </cell>
        </row>
        <row r="3">
          <cell r="A3" t="str">
            <v>no</v>
          </cell>
          <cell r="B3" t="str">
            <v>entrevistas</v>
          </cell>
          <cell r="C3" t="str">
            <v>no</v>
          </cell>
          <cell r="D3" t="str">
            <v>no</v>
          </cell>
          <cell r="E3" t="str">
            <v>insatisfactorio</v>
          </cell>
        </row>
        <row r="4">
          <cell r="A4" t="str">
            <v>no se sabe</v>
          </cell>
          <cell r="B4" t="str">
            <v>grupos focales</v>
          </cell>
          <cell r="C4" t="str">
            <v>no se sabe</v>
          </cell>
          <cell r="D4" t="str">
            <v>no se sabe</v>
          </cell>
        </row>
        <row r="5">
          <cell r="A5" t="str">
            <v>no corresponde</v>
          </cell>
          <cell r="B5" t="str">
            <v>observación estructurada</v>
          </cell>
        </row>
        <row r="6">
          <cell r="B6" t="str">
            <v>observación casual</v>
          </cell>
        </row>
        <row r="7">
          <cell r="B7" t="str">
            <v>datos oficiales (gobierno, ONU…)</v>
          </cell>
        </row>
        <row r="8">
          <cell r="B8" t="str">
            <v>otro (especifique)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ué es A Fondo"/>
      <sheetName val="Cómo utilizar A Fondo "/>
      <sheetName val="Características generales"/>
      <sheetName val="Contenidos"/>
      <sheetName val="Intervenciones"/>
      <sheetName val="MyE"/>
      <sheetName val="Datos"/>
      <sheetName val="Resumen de resultados"/>
      <sheetName val="Resumen de resultados B y N"/>
      <sheetName val="Opiniones de los usuarios"/>
      <sheetName val="Definiciones"/>
      <sheetName val="Anexo"/>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sí</v>
          </cell>
          <cell r="B1" t="str">
            <v>sistema de información de rutina</v>
          </cell>
          <cell r="C1" t="str">
            <v>sí</v>
          </cell>
          <cell r="D1" t="str">
            <v>sí</v>
          </cell>
          <cell r="E1" t="str">
            <v>muy satisfactorio</v>
          </cell>
        </row>
        <row r="2">
          <cell r="A2" t="str">
            <v>sí, pero debe mejorarse</v>
          </cell>
          <cell r="B2" t="str">
            <v>encuesta por cuestionario</v>
          </cell>
          <cell r="C2" t="str">
            <v>tal vez</v>
          </cell>
          <cell r="D2" t="str">
            <v>sí, pero debe mejorarse</v>
          </cell>
          <cell r="E2" t="str">
            <v>satisfactorio</v>
          </cell>
        </row>
        <row r="3">
          <cell r="A3" t="str">
            <v>no</v>
          </cell>
          <cell r="B3" t="str">
            <v>entrevistas</v>
          </cell>
          <cell r="C3" t="str">
            <v>no</v>
          </cell>
          <cell r="D3" t="str">
            <v>no</v>
          </cell>
          <cell r="E3" t="str">
            <v>insatisfactorio</v>
          </cell>
        </row>
        <row r="4">
          <cell r="A4" t="str">
            <v>no se sabe</v>
          </cell>
          <cell r="B4" t="str">
            <v>grupos focales</v>
          </cell>
          <cell r="C4" t="str">
            <v>no se sabe</v>
          </cell>
          <cell r="D4" t="str">
            <v>no se sabe</v>
          </cell>
        </row>
        <row r="5">
          <cell r="A5" t="str">
            <v>no corresponde</v>
          </cell>
          <cell r="B5" t="str">
            <v>observación estructurada</v>
          </cell>
        </row>
        <row r="6">
          <cell r="B6" t="str">
            <v>observación casual</v>
          </cell>
        </row>
        <row r="7">
          <cell r="B7" t="str">
            <v>datos oficiales (gobierno, ONU…)</v>
          </cell>
        </row>
        <row r="8">
          <cell r="B8" t="str">
            <v>otro (especifique)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info@ippf.org%20(include%20%22Sexuality%20education%22%20in%20the%20subjec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popcouncil.org/research/its-all-one-curriculum-guidelines-and-activities-for-a-unified-approach-to-" TargetMode="External"/><Relationship Id="rId1" Type="http://schemas.openxmlformats.org/officeDocument/2006/relationships/hyperlink" Target="http://ippf.org/resource/IPPF-Framework-Comprehensive-Sexuality-Education"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hyperlink" Target="http://www.unesco.org/new/en/hiv-and-aids/our-priorities-in-hiv/sexuality-education/international-technical-guidance-on-sexuality-education/" TargetMode="External"/><Relationship Id="rId7" Type="http://schemas.openxmlformats.org/officeDocument/2006/relationships/package" Target="../embeddings/Microsoft_Word_Document1.docx"/><Relationship Id="rId2" Type="http://schemas.openxmlformats.org/officeDocument/2006/relationships/hyperlink" Target="http://www.popcouncil.org/research/its-all-one-curriculum-guidelines-and-activities-for-a-unified-approach-to-" TargetMode="External"/><Relationship Id="rId1" Type="http://schemas.openxmlformats.org/officeDocument/2006/relationships/hyperlink" Target="http://ippf.org/resources/publications/ippf-framework-comprehensive-sexuality-education"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tatcompiler.com/" TargetMode="External"/><Relationship Id="rId13" Type="http://schemas.openxmlformats.org/officeDocument/2006/relationships/hyperlink" Target="http://www.statcompiler.com/" TargetMode="External"/><Relationship Id="rId18" Type="http://schemas.openxmlformats.org/officeDocument/2006/relationships/hyperlink" Target="http://www.statcompiler.com/" TargetMode="External"/><Relationship Id="rId26" Type="http://schemas.openxmlformats.org/officeDocument/2006/relationships/hyperlink" Target="http://progress.unwomen.org/en/2015/" TargetMode="External"/><Relationship Id="rId3" Type="http://schemas.openxmlformats.org/officeDocument/2006/relationships/hyperlink" Target="http://www.statcompiler.com/" TargetMode="External"/><Relationship Id="rId21" Type="http://schemas.openxmlformats.org/officeDocument/2006/relationships/hyperlink" Target="http://www.statcompiler.com/" TargetMode="External"/><Relationship Id="rId7" Type="http://schemas.openxmlformats.org/officeDocument/2006/relationships/hyperlink" Target="http://www.statcompiler.com/" TargetMode="External"/><Relationship Id="rId12" Type="http://schemas.openxmlformats.org/officeDocument/2006/relationships/hyperlink" Target="http://data.unicef.org/education/overview.html" TargetMode="External"/><Relationship Id="rId17" Type="http://schemas.openxmlformats.org/officeDocument/2006/relationships/hyperlink" Target="http://data.unicef.org/hiv-aids/global-trends.html" TargetMode="External"/><Relationship Id="rId25" Type="http://schemas.openxmlformats.org/officeDocument/2006/relationships/hyperlink" Target="http://worldabortionlaws.com/map/" TargetMode="External"/><Relationship Id="rId2" Type="http://schemas.openxmlformats.org/officeDocument/2006/relationships/hyperlink" Target="http://www.statcompiler.com/" TargetMode="External"/><Relationship Id="rId16" Type="http://schemas.openxmlformats.org/officeDocument/2006/relationships/hyperlink" Target="http://www.statcompiler.com/" TargetMode="External"/><Relationship Id="rId20" Type="http://schemas.openxmlformats.org/officeDocument/2006/relationships/hyperlink" Target="http://www.statcompiler.com/" TargetMode="External"/><Relationship Id="rId29" Type="http://schemas.openxmlformats.org/officeDocument/2006/relationships/hyperlink" Target="http://dhsprogram.com/data/" TargetMode="External"/><Relationship Id="rId1" Type="http://schemas.openxmlformats.org/officeDocument/2006/relationships/hyperlink" Target="http://www.statcompiler.com/" TargetMode="External"/><Relationship Id="rId6" Type="http://schemas.openxmlformats.org/officeDocument/2006/relationships/hyperlink" Target="http://apps.who.int/gho/data/node.main.REPADO39?lang=en" TargetMode="External"/><Relationship Id="rId11" Type="http://schemas.openxmlformats.org/officeDocument/2006/relationships/hyperlink" Target="http://www.epdc.org/topic/school-participation" TargetMode="External"/><Relationship Id="rId24" Type="http://schemas.openxmlformats.org/officeDocument/2006/relationships/hyperlink" Target="http://www.statcompiler.com/" TargetMode="External"/><Relationship Id="rId5" Type="http://schemas.openxmlformats.org/officeDocument/2006/relationships/hyperlink" Target="http://www.statcompiler.com/" TargetMode="External"/><Relationship Id="rId15" Type="http://schemas.openxmlformats.org/officeDocument/2006/relationships/hyperlink" Target="http://www.statcompiler.com/" TargetMode="External"/><Relationship Id="rId23" Type="http://schemas.openxmlformats.org/officeDocument/2006/relationships/hyperlink" Target="http://www.statcompiler.com/" TargetMode="External"/><Relationship Id="rId28" Type="http://schemas.openxmlformats.org/officeDocument/2006/relationships/hyperlink" Target="http://data.unicef.org/hiv-aids/global-trends.html" TargetMode="External"/><Relationship Id="rId10" Type="http://schemas.openxmlformats.org/officeDocument/2006/relationships/hyperlink" Target="http://www.epdc.org/topic/school-participation" TargetMode="External"/><Relationship Id="rId19" Type="http://schemas.openxmlformats.org/officeDocument/2006/relationships/hyperlink" Target="http://www.statcompiler.com/" TargetMode="External"/><Relationship Id="rId31" Type="http://schemas.openxmlformats.org/officeDocument/2006/relationships/hyperlink" Target="http://progress.unwomen.org/en/2015/" TargetMode="External"/><Relationship Id="rId4" Type="http://schemas.openxmlformats.org/officeDocument/2006/relationships/hyperlink" Target="http://www.statcompiler.com/" TargetMode="External"/><Relationship Id="rId9" Type="http://schemas.openxmlformats.org/officeDocument/2006/relationships/hyperlink" Target="http://www.epdc.org/topic/school-participation" TargetMode="External"/><Relationship Id="rId14" Type="http://schemas.openxmlformats.org/officeDocument/2006/relationships/hyperlink" Target="http://www.measuredhs.com/Data/" TargetMode="External"/><Relationship Id="rId22" Type="http://schemas.openxmlformats.org/officeDocument/2006/relationships/hyperlink" Target="http://www.childinfo.org/hiv_aids_estimated.php" TargetMode="External"/><Relationship Id="rId27" Type="http://schemas.openxmlformats.org/officeDocument/2006/relationships/hyperlink" Target="http://data.unicef.org/corecode/uploads/document6/uploaded_pdfs/corecode/Child-Marriage-Brochure-HR_164.pdf" TargetMode="External"/><Relationship Id="rId30" Type="http://schemas.openxmlformats.org/officeDocument/2006/relationships/hyperlink" Target="http://data.unicef.org/child-protection/attitudes.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
  <sheetViews>
    <sheetView showRowColHeaders="0" workbookViewId="0">
      <selection activeCell="X69" sqref="X69"/>
    </sheetView>
  </sheetViews>
  <sheetFormatPr defaultColWidth="9.140625" defaultRowHeight="15"/>
  <cols>
    <col min="1" max="16384" width="9.140625" style="70"/>
  </cols>
  <sheetData/>
  <sheetProtection password="C41A" sheet="1" objects="1" scenarios="1"/>
  <phoneticPr fontId="58"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pageSetUpPr fitToPage="1"/>
  </sheetPr>
  <dimension ref="A1"/>
  <sheetViews>
    <sheetView showRowColHeaders="0" workbookViewId="0">
      <selection activeCell="O26" sqref="O26"/>
    </sheetView>
  </sheetViews>
  <sheetFormatPr defaultColWidth="11.42578125" defaultRowHeight="15"/>
  <cols>
    <col min="1" max="16384" width="11.42578125" style="4"/>
  </cols>
  <sheetData/>
  <sheetProtection algorithmName="SHA-512" hashValue="rAoTT5D4Pci0AViEshw4N/uuVNF4evLQKSDVBabXKxGoJPViTX0Latz+yxCyDm9JIiGEdtT9d+j+KF6oSLymJg==" saltValue="lsjYFkKVllBpcdjm7iVFXA==" spinCount="100000" sheet="1" objects="1" scenarios="1"/>
  <customSheetViews>
    <customSheetView guid="{893A966F-25E6-46FC-957B-02F001DEAB1D}" showPageBreaks="1" showRowCol="0" fitToPage="1" printArea="1">
      <selection activeCell="P27" sqref="P27"/>
      <pageMargins left="0.7" right="0.7" top="0.75" bottom="0.75" header="0.3" footer="0.3"/>
    </customSheetView>
    <customSheetView guid="{01133E0C-7C3A-4E37-BCAF-BF05144EB456}" showRowCol="0" fitToPage="1">
      <selection activeCell="P27" sqref="P27"/>
      <pageMargins left="0.7" right="0.7" top="0.75" bottom="0.75" header="0.3" footer="0.3"/>
    </customSheetView>
    <customSheetView guid="{2A4F2E95-0219-42BA-935C-444DA3D73485}" showPageBreaks="1" showRowCol="0" fitToPage="1" printArea="1">
      <selection activeCell="P27" sqref="P27"/>
      <pageMargins left="0.7" right="0.7" top="0.75" bottom="0.75" header="0.3" footer="0.3"/>
    </customSheetView>
  </customSheetViews>
  <phoneticPr fontId="36"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O73"/>
  <sheetViews>
    <sheetView showRowColHeaders="0" zoomScale="80" zoomScaleNormal="80" zoomScalePageLayoutView="80" workbookViewId="0">
      <selection activeCell="C7" sqref="C7"/>
    </sheetView>
  </sheetViews>
  <sheetFormatPr defaultColWidth="9.140625" defaultRowHeight="15"/>
  <cols>
    <col min="1" max="1" width="3.42578125" style="10" customWidth="1"/>
    <col min="2" max="2" width="6.7109375" style="10" customWidth="1"/>
    <col min="3" max="3" width="91.42578125" style="5" bestFit="1" customWidth="1"/>
    <col min="4" max="4" width="17" style="5" bestFit="1" customWidth="1"/>
    <col min="5" max="5" width="53" style="5" customWidth="1"/>
    <col min="6" max="6" width="9.140625" style="5"/>
    <col min="7" max="7" width="9.140625" style="10"/>
    <col min="8" max="8" width="25.7109375" style="10" hidden="1" customWidth="1"/>
    <col min="9" max="9" width="17.7109375" style="10" hidden="1" customWidth="1"/>
    <col min="10" max="10" width="22.85546875" style="10" hidden="1" customWidth="1"/>
    <col min="11" max="11" width="18.140625" style="10" hidden="1" customWidth="1"/>
    <col min="12" max="12" width="13.85546875" style="10" hidden="1" customWidth="1"/>
    <col min="13" max="13" width="16.7109375" style="10" hidden="1" customWidth="1"/>
    <col min="14" max="14" width="10.7109375" style="10" hidden="1" customWidth="1"/>
    <col min="15" max="15" width="9.140625" style="10"/>
    <col min="16" max="16384" width="9.140625" style="5"/>
  </cols>
  <sheetData>
    <row r="1" spans="1:15" s="10" customFormat="1" ht="15.75" thickBot="1"/>
    <row r="2" spans="1:15" s="10" customFormat="1" ht="25.5">
      <c r="B2" s="527" t="s">
        <v>84</v>
      </c>
      <c r="C2" s="528"/>
      <c r="D2" s="528"/>
      <c r="E2" s="529"/>
    </row>
    <row r="3" spans="1:15" s="10" customFormat="1" ht="24" thickBot="1">
      <c r="B3" s="530" t="s">
        <v>85</v>
      </c>
      <c r="C3" s="531"/>
      <c r="D3" s="531"/>
      <c r="E3" s="532"/>
    </row>
    <row r="4" spans="1:15" s="10" customFormat="1" ht="15.75" thickBot="1"/>
    <row r="5" spans="1:15" ht="25.5">
      <c r="B5" s="438" t="s">
        <v>86</v>
      </c>
      <c r="C5" s="439"/>
      <c r="D5" s="439"/>
      <c r="E5" s="440"/>
      <c r="F5" s="10"/>
    </row>
    <row r="6" spans="1:15" ht="18" customHeight="1">
      <c r="B6" s="533" t="s">
        <v>87</v>
      </c>
      <c r="C6" s="534"/>
      <c r="D6" s="534"/>
      <c r="E6" s="535"/>
      <c r="F6" s="10"/>
    </row>
    <row r="7" spans="1:15" ht="18.75">
      <c r="B7" s="97"/>
      <c r="C7" s="98" t="s">
        <v>88</v>
      </c>
      <c r="D7" s="37" t="s">
        <v>556</v>
      </c>
      <c r="E7" s="38" t="s">
        <v>557</v>
      </c>
      <c r="F7" s="10"/>
      <c r="H7" s="50"/>
      <c r="I7" s="49" t="s">
        <v>89</v>
      </c>
      <c r="J7" s="49" t="s">
        <v>559</v>
      </c>
      <c r="K7" s="49" t="s">
        <v>90</v>
      </c>
      <c r="L7" s="49" t="s">
        <v>561</v>
      </c>
      <c r="M7" s="49" t="s">
        <v>562</v>
      </c>
      <c r="N7" s="49" t="s">
        <v>563</v>
      </c>
    </row>
    <row r="8" spans="1:15" ht="15" customHeight="1">
      <c r="B8" s="362" t="s">
        <v>91</v>
      </c>
      <c r="C8" s="99" t="s">
        <v>92</v>
      </c>
      <c r="D8" s="11"/>
      <c r="E8" s="17" t="str">
        <f t="shared" ref="E8:E37" si="0">IF(OR(D8="satisfactorio",D8="insatisfactorio"),"Insertar comentario","")</f>
        <v/>
      </c>
      <c r="F8" s="10"/>
      <c r="H8" s="50" t="s">
        <v>93</v>
      </c>
      <c r="I8" s="50">
        <f>COUNTIF($D$8:$D$17,"muy satisfactorio")</f>
        <v>0</v>
      </c>
      <c r="J8" s="50">
        <f>COUNTIF($D$8:$D$17,"satisfactorio")</f>
        <v>0</v>
      </c>
      <c r="K8" s="50">
        <f>COUNTIF($D$8:$D$17,"insatisfactorio")</f>
        <v>0</v>
      </c>
      <c r="L8" s="50">
        <f>COUNTIF($D$8:$D$17,"don't know")</f>
        <v>0</v>
      </c>
      <c r="M8" s="50">
        <f>COUNTIF($D$8:$D$17,"not applicable")</f>
        <v>0</v>
      </c>
      <c r="N8" s="50">
        <f>COUNTIF($D$8:$D$17,"")</f>
        <v>10</v>
      </c>
    </row>
    <row r="9" spans="1:15">
      <c r="A9" s="8"/>
      <c r="B9" s="363"/>
      <c r="C9" s="100" t="s">
        <v>94</v>
      </c>
      <c r="D9" s="11"/>
      <c r="E9" s="12" t="str">
        <f t="shared" si="0"/>
        <v/>
      </c>
      <c r="F9" s="8"/>
      <c r="G9" s="8"/>
      <c r="H9" s="50" t="s">
        <v>95</v>
      </c>
      <c r="I9" s="50">
        <f>COUNTIF($D$18:$D$30,"muy satisfactorio")</f>
        <v>0</v>
      </c>
      <c r="J9" s="50">
        <f>COUNTIF($D$18:$D$30,"satisfactorio")</f>
        <v>0</v>
      </c>
      <c r="K9" s="50">
        <f>COUNTIF($D$18:$D$30,"insatisfactorio")</f>
        <v>0</v>
      </c>
      <c r="L9" s="50">
        <f>COUNTIF($D$18:$D$30,"don't know")</f>
        <v>0</v>
      </c>
      <c r="M9" s="50">
        <f>COUNTIF($D$18:$D$30,"not applicable")</f>
        <v>0</v>
      </c>
      <c r="N9" s="50">
        <f>COUNTIF($D$18:$D$30,"")</f>
        <v>13</v>
      </c>
      <c r="O9" s="8"/>
    </row>
    <row r="10" spans="1:15">
      <c r="A10" s="8"/>
      <c r="B10" s="363"/>
      <c r="C10" s="100" t="s">
        <v>96</v>
      </c>
      <c r="D10" s="11"/>
      <c r="E10" s="12" t="str">
        <f t="shared" si="0"/>
        <v/>
      </c>
      <c r="F10" s="8"/>
      <c r="G10" s="8"/>
      <c r="H10" s="50" t="s">
        <v>97</v>
      </c>
      <c r="I10" s="50">
        <f>COUNTIF($D$32:$D$37,"muy satisfactorio")</f>
        <v>0</v>
      </c>
      <c r="J10" s="50">
        <f>COUNTIF($D$32:$D$37,"satisfactorio")</f>
        <v>0</v>
      </c>
      <c r="K10" s="50">
        <f>COUNTIF($D$32:$D$37,"insatisfactorio")</f>
        <v>0</v>
      </c>
      <c r="L10" s="50">
        <f>COUNTIF($D$32:$D$37,"don't know")</f>
        <v>0</v>
      </c>
      <c r="M10" s="50">
        <f>COUNTIF($D$32:$D$37,"not applicable")</f>
        <v>0</v>
      </c>
      <c r="N10" s="50">
        <f>COUNTIF($D$32:$D$37,"")</f>
        <v>6</v>
      </c>
      <c r="O10" s="8"/>
    </row>
    <row r="11" spans="1:15">
      <c r="A11" s="8"/>
      <c r="B11" s="363"/>
      <c r="C11" s="100" t="s">
        <v>152</v>
      </c>
      <c r="D11" s="11"/>
      <c r="E11" s="12" t="str">
        <f t="shared" si="0"/>
        <v/>
      </c>
      <c r="F11" s="8"/>
      <c r="G11" s="8"/>
      <c r="H11" s="8"/>
      <c r="I11" s="8"/>
      <c r="J11" s="8"/>
      <c r="K11" s="8"/>
      <c r="L11" s="8"/>
      <c r="M11" s="8"/>
      <c r="N11" s="8"/>
      <c r="O11" s="8"/>
    </row>
    <row r="12" spans="1:15">
      <c r="A12" s="8"/>
      <c r="B12" s="363"/>
      <c r="C12" s="100" t="s">
        <v>151</v>
      </c>
      <c r="D12" s="11"/>
      <c r="E12" s="12" t="str">
        <f t="shared" si="0"/>
        <v/>
      </c>
      <c r="F12" s="8"/>
      <c r="G12" s="8"/>
      <c r="H12" s="8"/>
      <c r="I12" s="8"/>
      <c r="J12" s="8"/>
      <c r="K12" s="8"/>
      <c r="L12" s="8"/>
      <c r="M12" s="8"/>
      <c r="N12" s="8"/>
      <c r="O12" s="8"/>
    </row>
    <row r="13" spans="1:15">
      <c r="A13" s="8"/>
      <c r="B13" s="363"/>
      <c r="C13" s="100" t="s">
        <v>153</v>
      </c>
      <c r="D13" s="11"/>
      <c r="E13" s="12" t="str">
        <f t="shared" si="0"/>
        <v/>
      </c>
      <c r="F13" s="8"/>
      <c r="G13" s="8"/>
      <c r="H13" s="8"/>
      <c r="I13" s="8"/>
      <c r="J13" s="8"/>
      <c r="K13" s="8"/>
      <c r="L13" s="8"/>
      <c r="M13" s="8"/>
      <c r="N13" s="8"/>
      <c r="O13" s="8"/>
    </row>
    <row r="14" spans="1:15">
      <c r="B14" s="363"/>
      <c r="C14" s="100" t="s">
        <v>98</v>
      </c>
      <c r="D14" s="11"/>
      <c r="E14" s="12" t="str">
        <f t="shared" si="0"/>
        <v/>
      </c>
      <c r="F14" s="10"/>
    </row>
    <row r="15" spans="1:15">
      <c r="B15" s="363"/>
      <c r="C15" s="101" t="s">
        <v>663</v>
      </c>
      <c r="D15" s="25"/>
      <c r="E15" s="41" t="str">
        <f t="shared" si="0"/>
        <v/>
      </c>
      <c r="F15" s="10"/>
    </row>
    <row r="16" spans="1:15">
      <c r="B16" s="363"/>
      <c r="C16" s="101" t="s">
        <v>665</v>
      </c>
      <c r="D16" s="25"/>
      <c r="E16" s="41" t="str">
        <f t="shared" si="0"/>
        <v/>
      </c>
      <c r="F16" s="10"/>
    </row>
    <row r="17" spans="1:15">
      <c r="B17" s="364"/>
      <c r="C17" s="102" t="s">
        <v>86</v>
      </c>
      <c r="D17" s="15"/>
      <c r="E17" s="16" t="str">
        <f t="shared" si="0"/>
        <v/>
      </c>
      <c r="F17" s="10"/>
    </row>
    <row r="18" spans="1:15" ht="15" customHeight="1">
      <c r="B18" s="362" t="s">
        <v>99</v>
      </c>
      <c r="C18" s="100" t="s">
        <v>95</v>
      </c>
      <c r="D18" s="11"/>
      <c r="E18" s="12" t="str">
        <f t="shared" si="0"/>
        <v/>
      </c>
      <c r="F18" s="10"/>
    </row>
    <row r="19" spans="1:15">
      <c r="B19" s="363"/>
      <c r="C19" s="100" t="s">
        <v>100</v>
      </c>
      <c r="D19" s="11"/>
      <c r="E19" s="12" t="str">
        <f t="shared" si="0"/>
        <v/>
      </c>
      <c r="F19" s="10"/>
    </row>
    <row r="20" spans="1:15">
      <c r="B20" s="363"/>
      <c r="C20" s="100" t="s">
        <v>101</v>
      </c>
      <c r="D20" s="11"/>
      <c r="E20" s="12" t="str">
        <f t="shared" si="0"/>
        <v/>
      </c>
      <c r="F20" s="10"/>
    </row>
    <row r="21" spans="1:15">
      <c r="B21" s="363"/>
      <c r="C21" s="100" t="s">
        <v>102</v>
      </c>
      <c r="D21" s="11"/>
      <c r="E21" s="12" t="str">
        <f t="shared" si="0"/>
        <v/>
      </c>
      <c r="F21" s="10"/>
    </row>
    <row r="22" spans="1:15">
      <c r="B22" s="363"/>
      <c r="C22" s="100" t="s">
        <v>103</v>
      </c>
      <c r="D22" s="11"/>
      <c r="E22" s="12" t="str">
        <f t="shared" si="0"/>
        <v/>
      </c>
      <c r="F22" s="10"/>
    </row>
    <row r="23" spans="1:15">
      <c r="A23" s="8"/>
      <c r="B23" s="363"/>
      <c r="C23" s="100" t="s">
        <v>104</v>
      </c>
      <c r="D23" s="11"/>
      <c r="E23" s="12" t="str">
        <f t="shared" si="0"/>
        <v/>
      </c>
      <c r="F23" s="8"/>
      <c r="G23" s="8"/>
      <c r="H23" s="8"/>
      <c r="I23" s="8"/>
      <c r="J23" s="8"/>
      <c r="K23" s="8"/>
      <c r="L23" s="8"/>
      <c r="M23" s="8"/>
      <c r="N23" s="8"/>
      <c r="O23" s="8"/>
    </row>
    <row r="24" spans="1:15">
      <c r="A24" s="8"/>
      <c r="B24" s="363"/>
      <c r="C24" s="100" t="s">
        <v>105</v>
      </c>
      <c r="D24" s="11"/>
      <c r="E24" s="12" t="str">
        <f t="shared" si="0"/>
        <v/>
      </c>
      <c r="F24" s="8"/>
      <c r="G24" s="8"/>
      <c r="H24" s="8"/>
      <c r="I24" s="8"/>
      <c r="J24" s="8"/>
      <c r="K24" s="8"/>
      <c r="L24" s="8"/>
      <c r="M24" s="8"/>
      <c r="N24" s="8"/>
      <c r="O24" s="8"/>
    </row>
    <row r="25" spans="1:15">
      <c r="A25" s="8"/>
      <c r="B25" s="363"/>
      <c r="C25" s="100" t="s">
        <v>106</v>
      </c>
      <c r="D25" s="11"/>
      <c r="E25" s="12" t="str">
        <f t="shared" si="0"/>
        <v/>
      </c>
      <c r="F25" s="8"/>
      <c r="G25" s="8"/>
      <c r="H25" s="8"/>
      <c r="I25" s="8"/>
      <c r="J25" s="8"/>
      <c r="K25" s="8"/>
      <c r="L25" s="8"/>
      <c r="M25" s="8"/>
      <c r="N25" s="8"/>
      <c r="O25" s="8"/>
    </row>
    <row r="26" spans="1:15">
      <c r="A26" s="8"/>
      <c r="B26" s="363"/>
      <c r="C26" s="100" t="s">
        <v>107</v>
      </c>
      <c r="D26" s="11"/>
      <c r="E26" s="12" t="str">
        <f t="shared" si="0"/>
        <v/>
      </c>
      <c r="F26" s="8"/>
      <c r="G26" s="8"/>
      <c r="H26" s="8"/>
      <c r="I26" s="8"/>
      <c r="J26" s="8"/>
      <c r="K26" s="8"/>
      <c r="L26" s="8"/>
      <c r="M26" s="8"/>
      <c r="N26" s="8"/>
      <c r="O26" s="8"/>
    </row>
    <row r="27" spans="1:15">
      <c r="A27" s="8"/>
      <c r="B27" s="363"/>
      <c r="C27" s="100" t="s">
        <v>108</v>
      </c>
      <c r="D27" s="11"/>
      <c r="E27" s="12" t="str">
        <f t="shared" si="0"/>
        <v/>
      </c>
      <c r="F27" s="8"/>
      <c r="G27" s="8"/>
      <c r="H27" s="8"/>
      <c r="I27" s="8"/>
      <c r="J27" s="8"/>
      <c r="K27" s="8"/>
      <c r="L27" s="8"/>
      <c r="M27" s="8"/>
      <c r="N27" s="8"/>
      <c r="O27" s="8"/>
    </row>
    <row r="28" spans="1:15">
      <c r="A28" s="8"/>
      <c r="B28" s="363"/>
      <c r="C28" s="101" t="s">
        <v>109</v>
      </c>
      <c r="D28" s="25"/>
      <c r="E28" s="12" t="str">
        <f t="shared" si="0"/>
        <v/>
      </c>
      <c r="F28" s="8"/>
      <c r="G28" s="8"/>
      <c r="H28" s="8"/>
      <c r="I28" s="8"/>
      <c r="J28" s="8"/>
      <c r="K28" s="8"/>
      <c r="L28" s="8"/>
      <c r="M28" s="8"/>
      <c r="N28" s="8"/>
      <c r="O28" s="8"/>
    </row>
    <row r="29" spans="1:15">
      <c r="A29" s="8"/>
      <c r="B29" s="363"/>
      <c r="C29" s="101" t="s">
        <v>110</v>
      </c>
      <c r="D29" s="25"/>
      <c r="E29" s="12" t="str">
        <f t="shared" si="0"/>
        <v/>
      </c>
      <c r="F29" s="8"/>
      <c r="G29" s="8"/>
      <c r="H29" s="8"/>
      <c r="I29" s="8"/>
      <c r="J29" s="8"/>
      <c r="K29" s="8"/>
      <c r="L29" s="8"/>
      <c r="M29" s="8"/>
      <c r="N29" s="8"/>
      <c r="O29" s="8"/>
    </row>
    <row r="30" spans="1:15">
      <c r="A30" s="8"/>
      <c r="B30" s="364"/>
      <c r="C30" s="102" t="s">
        <v>111</v>
      </c>
      <c r="D30" s="15"/>
      <c r="E30" s="16" t="str">
        <f t="shared" si="0"/>
        <v/>
      </c>
      <c r="F30" s="8"/>
      <c r="G30" s="8"/>
      <c r="H30" s="8"/>
      <c r="I30" s="8"/>
      <c r="J30" s="8"/>
      <c r="K30" s="8"/>
      <c r="L30" s="8"/>
      <c r="M30" s="8"/>
      <c r="N30" s="8"/>
      <c r="O30" s="8"/>
    </row>
    <row r="31" spans="1:15" ht="15" customHeight="1">
      <c r="A31" s="8"/>
      <c r="B31" s="362" t="s">
        <v>112</v>
      </c>
      <c r="C31" s="99" t="s">
        <v>113</v>
      </c>
      <c r="D31" s="28"/>
      <c r="E31" s="18" t="str">
        <f t="shared" si="0"/>
        <v/>
      </c>
      <c r="F31" s="8"/>
      <c r="G31" s="8"/>
      <c r="H31" s="8"/>
      <c r="I31" s="8"/>
      <c r="J31" s="8"/>
      <c r="K31" s="8"/>
      <c r="L31" s="8"/>
      <c r="M31" s="8"/>
      <c r="N31" s="8"/>
      <c r="O31" s="8"/>
    </row>
    <row r="32" spans="1:15">
      <c r="A32" s="8"/>
      <c r="B32" s="363"/>
      <c r="C32" s="103" t="s">
        <v>26</v>
      </c>
      <c r="D32" s="11"/>
      <c r="E32" s="12" t="str">
        <f t="shared" si="0"/>
        <v/>
      </c>
      <c r="F32" s="8"/>
      <c r="G32" s="8"/>
      <c r="H32" s="8"/>
      <c r="I32" s="8"/>
      <c r="J32" s="8"/>
      <c r="K32" s="8"/>
      <c r="L32" s="8"/>
      <c r="M32" s="8"/>
      <c r="N32" s="8"/>
      <c r="O32" s="8"/>
    </row>
    <row r="33" spans="1:15">
      <c r="A33" s="8"/>
      <c r="B33" s="363"/>
      <c r="C33" s="103" t="s">
        <v>116</v>
      </c>
      <c r="D33" s="11"/>
      <c r="E33" s="12" t="str">
        <f t="shared" si="0"/>
        <v/>
      </c>
      <c r="F33" s="8"/>
      <c r="G33" s="8"/>
      <c r="H33" s="8"/>
      <c r="I33" s="8"/>
      <c r="J33" s="8"/>
      <c r="K33" s="8"/>
      <c r="L33" s="8"/>
      <c r="M33" s="8"/>
      <c r="N33" s="8"/>
      <c r="O33" s="8"/>
    </row>
    <row r="34" spans="1:15">
      <c r="A34" s="8"/>
      <c r="B34" s="363"/>
      <c r="C34" s="103" t="s">
        <v>117</v>
      </c>
      <c r="D34" s="11"/>
      <c r="E34" s="12" t="str">
        <f t="shared" si="0"/>
        <v/>
      </c>
      <c r="F34" s="8"/>
      <c r="G34" s="8"/>
      <c r="H34" s="8"/>
      <c r="I34" s="8"/>
      <c r="J34" s="8"/>
      <c r="K34" s="8"/>
      <c r="L34" s="8"/>
      <c r="M34" s="8"/>
      <c r="N34" s="8"/>
      <c r="O34" s="8"/>
    </row>
    <row r="35" spans="1:15">
      <c r="A35" s="8"/>
      <c r="B35" s="363"/>
      <c r="C35" s="103" t="s">
        <v>118</v>
      </c>
      <c r="D35" s="11"/>
      <c r="E35" s="12" t="str">
        <f t="shared" si="0"/>
        <v/>
      </c>
      <c r="F35" s="8"/>
      <c r="G35" s="8"/>
      <c r="H35" s="8"/>
      <c r="I35" s="8"/>
      <c r="J35" s="8"/>
      <c r="K35" s="8"/>
      <c r="L35" s="8"/>
      <c r="M35" s="8"/>
      <c r="N35" s="8"/>
      <c r="O35" s="8"/>
    </row>
    <row r="36" spans="1:15">
      <c r="A36" s="8"/>
      <c r="B36" s="363"/>
      <c r="C36" s="103" t="s">
        <v>119</v>
      </c>
      <c r="D36" s="11"/>
      <c r="E36" s="12" t="str">
        <f t="shared" si="0"/>
        <v/>
      </c>
      <c r="F36" s="8"/>
      <c r="G36" s="8"/>
      <c r="H36" s="8"/>
      <c r="I36" s="8"/>
      <c r="J36" s="8"/>
      <c r="K36" s="8"/>
      <c r="L36" s="8"/>
      <c r="M36" s="8"/>
      <c r="N36" s="8"/>
      <c r="O36" s="8"/>
    </row>
    <row r="37" spans="1:15">
      <c r="A37" s="8"/>
      <c r="B37" s="364"/>
      <c r="C37" s="104" t="s">
        <v>120</v>
      </c>
      <c r="D37" s="15"/>
      <c r="E37" s="41" t="str">
        <f t="shared" si="0"/>
        <v/>
      </c>
      <c r="F37" s="8"/>
      <c r="G37" s="8"/>
      <c r="H37" s="8"/>
      <c r="I37" s="8"/>
      <c r="J37" s="8"/>
      <c r="K37" s="8"/>
      <c r="L37" s="8"/>
      <c r="M37" s="8"/>
      <c r="N37" s="8"/>
      <c r="O37" s="8"/>
    </row>
    <row r="38" spans="1:15" ht="15" customHeight="1">
      <c r="A38" s="8"/>
      <c r="B38" s="362" t="s">
        <v>121</v>
      </c>
      <c r="C38" s="99" t="s">
        <v>27</v>
      </c>
      <c r="D38" s="28"/>
      <c r="E38" s="19" t="str">
        <f t="shared" ref="E38" si="1">IF(OR(D38="average",D38="unsatisfactory"),"Please insert comment...","")</f>
        <v/>
      </c>
      <c r="F38" s="8"/>
      <c r="G38" s="8"/>
      <c r="H38" s="8"/>
      <c r="I38" s="8"/>
      <c r="J38" s="8"/>
      <c r="K38" s="8"/>
      <c r="L38" s="8"/>
      <c r="M38" s="8"/>
      <c r="N38" s="8"/>
      <c r="O38" s="8"/>
    </row>
    <row r="39" spans="1:15">
      <c r="A39" s="8"/>
      <c r="B39" s="363"/>
      <c r="C39" s="103" t="s">
        <v>28</v>
      </c>
      <c r="D39" s="24"/>
      <c r="E39" s="12"/>
      <c r="F39" s="8"/>
      <c r="G39" s="8"/>
      <c r="H39" s="8"/>
      <c r="I39" s="8"/>
      <c r="J39" s="8"/>
      <c r="K39" s="8"/>
      <c r="L39" s="8"/>
      <c r="M39" s="8"/>
      <c r="N39" s="8"/>
      <c r="O39" s="8"/>
    </row>
    <row r="40" spans="1:15">
      <c r="A40" s="8"/>
      <c r="B40" s="363"/>
      <c r="C40" s="103" t="s">
        <v>29</v>
      </c>
      <c r="D40" s="28"/>
      <c r="E40" s="12"/>
      <c r="F40" s="8"/>
      <c r="G40" s="8"/>
      <c r="H40" s="8"/>
      <c r="I40" s="8"/>
      <c r="J40" s="8"/>
      <c r="K40" s="8"/>
      <c r="L40" s="8"/>
      <c r="M40" s="8"/>
      <c r="N40" s="8"/>
      <c r="O40" s="8"/>
    </row>
    <row r="41" spans="1:15">
      <c r="A41" s="8"/>
      <c r="B41" s="363"/>
      <c r="C41" s="103" t="s">
        <v>30</v>
      </c>
      <c r="D41" s="24"/>
      <c r="E41" s="12"/>
      <c r="F41" s="8"/>
      <c r="G41" s="8"/>
      <c r="H41" s="8"/>
      <c r="I41" s="8"/>
      <c r="J41" s="8"/>
      <c r="K41" s="8"/>
      <c r="L41" s="8"/>
      <c r="M41" s="8"/>
      <c r="N41" s="8"/>
      <c r="O41" s="8"/>
    </row>
    <row r="42" spans="1:15">
      <c r="A42" s="8"/>
      <c r="B42" s="363"/>
      <c r="C42" s="103" t="s">
        <v>31</v>
      </c>
      <c r="D42" s="28"/>
      <c r="E42" s="12"/>
      <c r="F42" s="8"/>
      <c r="G42" s="8"/>
      <c r="H42" s="8"/>
      <c r="I42" s="8"/>
      <c r="J42" s="8"/>
      <c r="K42" s="8"/>
      <c r="L42" s="8"/>
      <c r="M42" s="8"/>
      <c r="N42" s="8"/>
      <c r="O42" s="8"/>
    </row>
    <row r="43" spans="1:15">
      <c r="A43" s="8"/>
      <c r="B43" s="363"/>
      <c r="C43" s="103" t="s">
        <v>32</v>
      </c>
      <c r="D43" s="24"/>
      <c r="E43" s="12"/>
      <c r="F43" s="8"/>
      <c r="G43" s="8"/>
      <c r="H43" s="8"/>
      <c r="I43" s="8"/>
      <c r="J43" s="8"/>
      <c r="K43" s="8"/>
      <c r="L43" s="8"/>
      <c r="M43" s="8"/>
      <c r="N43" s="8"/>
      <c r="O43" s="8"/>
    </row>
    <row r="44" spans="1:15">
      <c r="A44" s="8"/>
      <c r="B44" s="363"/>
      <c r="C44" s="103" t="s">
        <v>33</v>
      </c>
      <c r="D44" s="28"/>
      <c r="E44" s="12"/>
      <c r="F44" s="8"/>
      <c r="G44" s="8"/>
      <c r="H44" s="8"/>
      <c r="I44" s="8"/>
      <c r="J44" s="8"/>
      <c r="K44" s="8"/>
      <c r="L44" s="8"/>
      <c r="M44" s="8"/>
      <c r="N44" s="8"/>
      <c r="O44" s="8"/>
    </row>
    <row r="45" spans="1:15">
      <c r="A45" s="8"/>
      <c r="B45" s="363"/>
      <c r="C45" s="103" t="s">
        <v>34</v>
      </c>
      <c r="D45" s="24"/>
      <c r="E45" s="12"/>
      <c r="F45" s="8"/>
      <c r="G45" s="8"/>
      <c r="H45" s="8"/>
      <c r="I45" s="8"/>
      <c r="J45" s="8"/>
      <c r="K45" s="8"/>
      <c r="L45" s="8"/>
      <c r="M45" s="8"/>
      <c r="N45" s="8"/>
      <c r="O45" s="8"/>
    </row>
    <row r="46" spans="1:15">
      <c r="A46" s="8"/>
      <c r="B46" s="363"/>
      <c r="C46" s="103" t="s">
        <v>35</v>
      </c>
      <c r="D46" s="28"/>
      <c r="E46" s="12"/>
      <c r="F46" s="8"/>
      <c r="G46" s="8"/>
      <c r="H46" s="8"/>
      <c r="I46" s="8"/>
      <c r="J46" s="8"/>
      <c r="K46" s="8"/>
      <c r="L46" s="8"/>
      <c r="M46" s="8"/>
      <c r="N46" s="8"/>
      <c r="O46" s="8"/>
    </row>
    <row r="47" spans="1:15">
      <c r="A47" s="8"/>
      <c r="B47" s="363"/>
      <c r="C47" s="103" t="s">
        <v>36</v>
      </c>
      <c r="D47" s="24"/>
      <c r="E47" s="12"/>
      <c r="F47" s="8"/>
      <c r="G47" s="8"/>
      <c r="H47" s="8"/>
      <c r="I47" s="8"/>
      <c r="J47" s="8"/>
      <c r="K47" s="8"/>
      <c r="L47" s="8"/>
      <c r="M47" s="8"/>
      <c r="N47" s="8"/>
      <c r="O47" s="8"/>
    </row>
    <row r="48" spans="1:15" ht="30">
      <c r="A48" s="8"/>
      <c r="B48" s="363"/>
      <c r="C48" s="103" t="s">
        <v>37</v>
      </c>
      <c r="D48" s="28"/>
      <c r="E48" s="12"/>
      <c r="F48" s="8"/>
      <c r="G48" s="8"/>
      <c r="H48" s="8"/>
      <c r="I48" s="8"/>
      <c r="J48" s="8"/>
      <c r="K48" s="8"/>
      <c r="L48" s="8"/>
      <c r="M48" s="8"/>
      <c r="N48" s="8"/>
      <c r="O48" s="8"/>
    </row>
    <row r="49" spans="1:15">
      <c r="A49" s="8"/>
      <c r="B49" s="363"/>
      <c r="C49" s="103" t="s">
        <v>38</v>
      </c>
      <c r="D49" s="24"/>
      <c r="E49" s="12"/>
      <c r="F49" s="8"/>
      <c r="G49" s="8"/>
      <c r="H49" s="8"/>
      <c r="I49" s="8"/>
      <c r="J49" s="8"/>
      <c r="K49" s="8"/>
      <c r="L49" s="8"/>
      <c r="M49" s="8"/>
      <c r="N49" s="8"/>
      <c r="O49" s="8"/>
    </row>
    <row r="50" spans="1:15">
      <c r="A50" s="8"/>
      <c r="B50" s="364"/>
      <c r="C50" s="104" t="s">
        <v>111</v>
      </c>
      <c r="D50" s="105"/>
      <c r="E50" s="16"/>
      <c r="F50" s="8"/>
      <c r="G50" s="8"/>
      <c r="H50" s="8"/>
      <c r="I50" s="8"/>
      <c r="J50" s="8"/>
      <c r="K50" s="8"/>
      <c r="L50" s="8"/>
      <c r="M50" s="8"/>
      <c r="N50" s="8"/>
      <c r="O50" s="8"/>
    </row>
    <row r="51" spans="1:15" ht="18" customHeight="1">
      <c r="A51" s="8"/>
      <c r="B51" s="106"/>
      <c r="C51" s="543" t="s">
        <v>39</v>
      </c>
      <c r="D51" s="544"/>
      <c r="E51" s="536" t="s">
        <v>40</v>
      </c>
      <c r="F51" s="8"/>
      <c r="G51" s="8"/>
      <c r="H51" s="8"/>
      <c r="I51" s="8"/>
      <c r="J51" s="8"/>
      <c r="K51" s="8"/>
      <c r="L51" s="8"/>
      <c r="M51" s="8"/>
      <c r="N51" s="8"/>
      <c r="O51" s="8"/>
    </row>
    <row r="52" spans="1:15" ht="18" customHeight="1">
      <c r="A52" s="8"/>
      <c r="B52" s="107"/>
      <c r="C52" s="539" t="s">
        <v>41</v>
      </c>
      <c r="D52" s="540"/>
      <c r="E52" s="537"/>
      <c r="F52" s="8"/>
      <c r="G52" s="8"/>
      <c r="H52" s="8"/>
      <c r="I52" s="8"/>
      <c r="J52" s="8"/>
      <c r="K52" s="8"/>
      <c r="L52" s="8"/>
      <c r="M52" s="8"/>
      <c r="N52" s="8"/>
      <c r="O52" s="8"/>
    </row>
    <row r="53" spans="1:15" ht="18" customHeight="1">
      <c r="B53" s="107"/>
      <c r="C53" s="539" t="s">
        <v>42</v>
      </c>
      <c r="D53" s="540"/>
      <c r="E53" s="537"/>
      <c r="F53" s="10"/>
    </row>
    <row r="54" spans="1:15" ht="18" customHeight="1">
      <c r="B54" s="107"/>
      <c r="C54" s="539" t="s">
        <v>43</v>
      </c>
      <c r="D54" s="540"/>
      <c r="E54" s="537"/>
      <c r="F54" s="10"/>
    </row>
    <row r="55" spans="1:15" ht="18" customHeight="1" thickBot="1">
      <c r="B55" s="108"/>
      <c r="C55" s="541"/>
      <c r="D55" s="542"/>
      <c r="E55" s="538"/>
      <c r="F55" s="8"/>
    </row>
    <row r="56" spans="1:15" ht="18" customHeight="1">
      <c r="C56" s="10"/>
      <c r="D56" s="10"/>
      <c r="E56" s="10"/>
      <c r="F56" s="10"/>
    </row>
    <row r="57" spans="1:15" ht="18" customHeight="1">
      <c r="C57" s="10"/>
      <c r="D57" s="10"/>
      <c r="E57" s="10"/>
      <c r="F57" s="10"/>
    </row>
    <row r="58" spans="1:15">
      <c r="C58" s="10"/>
      <c r="D58" s="10"/>
      <c r="E58" s="10"/>
      <c r="F58" s="10"/>
    </row>
    <row r="59" spans="1:15">
      <c r="C59" s="10"/>
      <c r="D59" s="10"/>
      <c r="E59" s="10"/>
      <c r="F59" s="10"/>
    </row>
    <row r="60" spans="1:15">
      <c r="C60" s="10"/>
      <c r="D60" s="10"/>
      <c r="E60" s="10"/>
      <c r="F60" s="10"/>
    </row>
    <row r="61" spans="1:15">
      <c r="C61" s="10"/>
      <c r="D61" s="10"/>
      <c r="E61" s="10"/>
      <c r="F61" s="10"/>
    </row>
    <row r="62" spans="1:15">
      <c r="C62" s="10"/>
      <c r="D62" s="10"/>
      <c r="E62" s="10"/>
      <c r="F62" s="10"/>
    </row>
    <row r="63" spans="1:15">
      <c r="C63" s="10"/>
      <c r="D63" s="10"/>
      <c r="E63" s="10"/>
      <c r="F63" s="10"/>
    </row>
    <row r="64" spans="1:15">
      <c r="C64" s="10"/>
      <c r="D64" s="10"/>
      <c r="E64" s="10"/>
      <c r="F64" s="10"/>
    </row>
    <row r="65" spans="3:6">
      <c r="C65" s="10"/>
      <c r="D65" s="10"/>
      <c r="E65" s="10"/>
      <c r="F65" s="10"/>
    </row>
    <row r="66" spans="3:6">
      <c r="C66" s="10"/>
      <c r="D66" s="10"/>
      <c r="E66" s="10"/>
      <c r="F66" s="10"/>
    </row>
    <row r="67" spans="3:6">
      <c r="C67" s="10"/>
      <c r="D67" s="10"/>
      <c r="E67" s="10"/>
      <c r="F67" s="10"/>
    </row>
    <row r="68" spans="3:6">
      <c r="C68" s="10"/>
      <c r="D68" s="10"/>
      <c r="E68" s="10"/>
      <c r="F68" s="10"/>
    </row>
    <row r="69" spans="3:6">
      <c r="C69" s="10"/>
      <c r="D69" s="10"/>
      <c r="E69" s="10"/>
      <c r="F69" s="10"/>
    </row>
    <row r="70" spans="3:6">
      <c r="C70" s="10"/>
      <c r="D70" s="10"/>
      <c r="E70" s="10"/>
      <c r="F70" s="10"/>
    </row>
    <row r="71" spans="3:6">
      <c r="C71" s="10"/>
      <c r="D71" s="10"/>
      <c r="E71" s="10"/>
      <c r="F71" s="10"/>
    </row>
    <row r="72" spans="3:6">
      <c r="F72" s="10"/>
    </row>
    <row r="73" spans="3:6">
      <c r="F73" s="10"/>
    </row>
  </sheetData>
  <sheetProtection algorithmName="SHA-512" hashValue="Mh3suE4ICxYl6OGOHn2zdADO67i+o/M2X4kqmU8x0RuG6xYK8nWjTBul7uNe0WKNR4kkIuPFRfCfZx85nodSMg==" saltValue="sn2sOWG0fWS1OfVRziWfyQ==" spinCount="100000" sheet="1" objects="1" scenarios="1"/>
  <customSheetViews>
    <customSheetView guid="{893A966F-25E6-46FC-957B-02F001DEAB1D}" scale="80" showPageBreaks="1" showRowCol="0" fitToPage="1" printArea="1" hiddenColumns="1">
      <selection activeCell="C18" sqref="C18"/>
      <rowBreaks count="1" manualBreakCount="1">
        <brk id="38" min="1" max="4" man="1"/>
      </rowBreaks>
      <pageMargins left="0.7" right="0.7" top="0.75" bottom="0.75" header="0.3" footer="0.3"/>
    </customSheetView>
    <customSheetView guid="{01133E0C-7C3A-4E37-BCAF-BF05144EB456}" scale="80" showRowCol="0" fitToPage="1" hiddenColumns="1">
      <selection activeCell="C18" sqref="C18"/>
      <rowBreaks count="1" manualBreakCount="1">
        <brk id="38" min="1" max="4" man="1"/>
      </rowBreaks>
      <pageMargins left="0.7" right="0.7" top="0.75" bottom="0.75" header="0.3" footer="0.3"/>
    </customSheetView>
    <customSheetView guid="{2A4F2E95-0219-42BA-935C-444DA3D73485}" scale="80" showPageBreaks="1" showRowCol="0" fitToPage="1" printArea="1" hiddenColumns="1" topLeftCell="A51">
      <selection activeCell="E80" sqref="E80"/>
      <rowBreaks count="1" manualBreakCount="1">
        <brk id="37" min="1" max="4" man="1"/>
      </rowBreaks>
      <pageMargins left="0.7" right="0.7" top="0.75" bottom="0.75" header="0.3" footer="0.3"/>
    </customSheetView>
  </customSheetViews>
  <mergeCells count="13">
    <mergeCell ref="E51:E55"/>
    <mergeCell ref="C54:D55"/>
    <mergeCell ref="B31:B37"/>
    <mergeCell ref="B38:B50"/>
    <mergeCell ref="C51:D51"/>
    <mergeCell ref="C52:D52"/>
    <mergeCell ref="C53:D53"/>
    <mergeCell ref="B18:B30"/>
    <mergeCell ref="B2:E2"/>
    <mergeCell ref="B3:E3"/>
    <mergeCell ref="B5:E5"/>
    <mergeCell ref="B6:E6"/>
    <mergeCell ref="B8:B17"/>
  </mergeCells>
  <phoneticPr fontId="36" type="noConversion"/>
  <conditionalFormatting sqref="D8:D50">
    <cfRule type="cellIs" dxfId="17" priority="18" operator="equal">
      <formula>"insatisfactorio"</formula>
    </cfRule>
    <cfRule type="cellIs" dxfId="16" priority="19" operator="equal">
      <formula>"satisfactorio"</formula>
    </cfRule>
  </conditionalFormatting>
  <conditionalFormatting sqref="D8:D50">
    <cfRule type="cellIs" dxfId="15" priority="16" operator="equal">
      <formula>"muy satisfactorio"</formula>
    </cfRule>
  </conditionalFormatting>
  <conditionalFormatting sqref="D31 D38 D40 D42 D44 D46 D48">
    <cfRule type="cellIs" dxfId="14" priority="11" operator="equal">
      <formula>"don't know"</formula>
    </cfRule>
    <cfRule type="cellIs" dxfId="13" priority="12" operator="equal">
      <formula>"not applicable"</formula>
    </cfRule>
    <cfRule type="cellIs" dxfId="12" priority="13" operator="equal">
      <formula>"no"</formula>
    </cfRule>
    <cfRule type="cellIs" dxfId="11" priority="14" operator="equal">
      <formula>"more or less"</formula>
    </cfRule>
    <cfRule type="cellIs" dxfId="10" priority="15" operator="equal">
      <formula>"yes"</formula>
    </cfRule>
  </conditionalFormatting>
  <conditionalFormatting sqref="D50">
    <cfRule type="cellIs" dxfId="9" priority="6" operator="equal">
      <formula>"don't know"</formula>
    </cfRule>
    <cfRule type="cellIs" dxfId="8" priority="7" operator="equal">
      <formula>"not applicable"</formula>
    </cfRule>
    <cfRule type="cellIs" dxfId="7" priority="8" operator="equal">
      <formula>"no"</formula>
    </cfRule>
    <cfRule type="cellIs" dxfId="6" priority="9" operator="equal">
      <formula>"more or less"</formula>
    </cfRule>
    <cfRule type="cellIs" dxfId="5" priority="10" operator="equal">
      <formula>"yes"</formula>
    </cfRule>
  </conditionalFormatting>
  <conditionalFormatting sqref="D50">
    <cfRule type="cellIs" dxfId="4" priority="1" operator="equal">
      <formula>"don't know"</formula>
    </cfRule>
    <cfRule type="cellIs" dxfId="3" priority="2" operator="equal">
      <formula>"not applicable"</formula>
    </cfRule>
    <cfRule type="cellIs" dxfId="2" priority="3" operator="equal">
      <formula>"no"</formula>
    </cfRule>
    <cfRule type="cellIs" dxfId="1" priority="4" operator="equal">
      <formula>"more or less"</formula>
    </cfRule>
    <cfRule type="cellIs" dxfId="0" priority="5" operator="equal">
      <formula>"yes"</formula>
    </cfRule>
  </conditionalFormatting>
  <dataValidations count="1">
    <dataValidation type="list" allowBlank="1" showInputMessage="1" showErrorMessage="1" sqref="D32:D37 D8:D30">
      <formula1>ListE</formula1>
    </dataValidation>
  </dataValidations>
  <hyperlinks>
    <hyperlink ref="B3" r:id="rId1"/>
  </hyperlinks>
  <pageMargins left="0.7" right="0.7" top="0.75" bottom="0.75" header="0.3" footer="0.3"/>
  <rowBreaks count="1" manualBreakCount="1">
    <brk id="37" min="1" max="4" man="1"/>
  </rowBreaks>
  <drawing r:id="rId2"/>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A243"/>
  <sheetViews>
    <sheetView showRowColHeaders="0" zoomScale="90" zoomScaleNormal="90" zoomScalePageLayoutView="90" workbookViewId="0">
      <selection activeCell="N9" sqref="N9"/>
    </sheetView>
  </sheetViews>
  <sheetFormatPr defaultColWidth="8.5703125" defaultRowHeight="15"/>
  <cols>
    <col min="2" max="2" width="9.140625" customWidth="1"/>
    <col min="3" max="3" width="31.42578125" customWidth="1"/>
    <col min="4" max="4" width="75.140625" customWidth="1"/>
    <col min="5" max="5" width="31.28515625" customWidth="1"/>
    <col min="30" max="131" width="8.5703125" style="4"/>
  </cols>
  <sheetData>
    <row r="1" spans="1:29">
      <c r="A1" s="4"/>
      <c r="B1" s="4"/>
      <c r="C1" s="4"/>
      <c r="D1" s="4"/>
      <c r="E1" s="4"/>
      <c r="F1" s="4"/>
      <c r="G1" s="4"/>
      <c r="H1" s="4"/>
      <c r="I1" s="4"/>
      <c r="J1" s="4"/>
      <c r="K1" s="4"/>
      <c r="L1" s="4"/>
      <c r="M1" s="4"/>
      <c r="N1" s="4"/>
      <c r="O1" s="4"/>
      <c r="P1" s="4"/>
      <c r="Q1" s="4"/>
      <c r="R1" s="4"/>
      <c r="S1" s="4"/>
      <c r="T1" s="4"/>
      <c r="U1" s="4"/>
      <c r="V1" s="4"/>
      <c r="W1" s="4"/>
      <c r="X1" s="4"/>
      <c r="Y1" s="4"/>
      <c r="Z1" s="4"/>
      <c r="AA1" s="4"/>
      <c r="AB1" s="4"/>
      <c r="AC1" s="4"/>
    </row>
    <row r="2" spans="1:29" ht="68.25" customHeight="1">
      <c r="A2" s="4"/>
      <c r="B2" s="547" t="s">
        <v>44</v>
      </c>
      <c r="C2" s="547"/>
      <c r="D2" s="547"/>
      <c r="E2" s="547"/>
      <c r="F2" s="4"/>
      <c r="G2" s="4"/>
      <c r="H2" s="4"/>
      <c r="I2" s="4"/>
      <c r="J2" s="4"/>
      <c r="K2" s="4"/>
      <c r="L2" s="4"/>
      <c r="M2" s="4"/>
      <c r="N2" s="4"/>
      <c r="O2" s="4"/>
      <c r="P2" s="4"/>
      <c r="Q2" s="4"/>
      <c r="R2" s="4"/>
      <c r="S2" s="4"/>
      <c r="T2" s="4"/>
      <c r="U2" s="4"/>
      <c r="V2" s="4"/>
      <c r="W2" s="4"/>
      <c r="X2" s="4"/>
      <c r="Y2" s="4"/>
      <c r="Z2" s="4"/>
      <c r="AA2" s="4"/>
      <c r="AB2" s="4"/>
      <c r="AC2" s="4"/>
    </row>
    <row r="3" spans="1:29" ht="99.75">
      <c r="A3" s="4"/>
      <c r="B3" s="256" t="s">
        <v>482</v>
      </c>
      <c r="C3" s="204" t="s">
        <v>490</v>
      </c>
      <c r="D3" s="205" t="s">
        <v>45</v>
      </c>
      <c r="E3" s="205" t="s">
        <v>46</v>
      </c>
      <c r="F3" s="257"/>
      <c r="G3" s="257"/>
      <c r="H3" s="257"/>
      <c r="I3" s="4"/>
      <c r="J3" s="4"/>
      <c r="K3" s="4"/>
      <c r="L3" s="4"/>
      <c r="M3" s="4"/>
      <c r="N3" s="4"/>
      <c r="O3" s="4"/>
      <c r="P3" s="4"/>
      <c r="Q3" s="4"/>
      <c r="R3" s="4"/>
      <c r="S3" s="4"/>
      <c r="T3" s="4"/>
      <c r="U3" s="4"/>
      <c r="V3" s="4"/>
      <c r="W3" s="4"/>
      <c r="X3" s="4"/>
      <c r="Y3" s="4"/>
      <c r="Z3" s="4"/>
      <c r="AA3" s="4"/>
      <c r="AB3" s="4"/>
      <c r="AC3" s="4"/>
    </row>
    <row r="4" spans="1:29" ht="30">
      <c r="A4" s="4"/>
      <c r="B4" s="545" t="s">
        <v>537</v>
      </c>
      <c r="C4" s="206" t="s">
        <v>538</v>
      </c>
      <c r="D4" s="207" t="s">
        <v>539</v>
      </c>
      <c r="E4" s="259" t="s">
        <v>47</v>
      </c>
      <c r="F4" s="258"/>
      <c r="G4" s="258"/>
      <c r="H4" s="258"/>
      <c r="I4" s="4"/>
      <c r="J4" s="4"/>
      <c r="K4" s="4"/>
      <c r="L4" s="4"/>
      <c r="M4" s="4"/>
      <c r="N4" s="4"/>
      <c r="O4" s="4"/>
      <c r="P4" s="4"/>
      <c r="Q4" s="4"/>
      <c r="R4" s="4"/>
      <c r="S4" s="4"/>
      <c r="T4" s="4"/>
      <c r="U4" s="4"/>
      <c r="V4" s="4"/>
      <c r="W4" s="4"/>
      <c r="X4" s="4"/>
      <c r="Y4" s="4"/>
      <c r="Z4" s="4"/>
      <c r="AA4" s="4"/>
      <c r="AB4" s="4"/>
      <c r="AC4" s="4"/>
    </row>
    <row r="5" spans="1:29" ht="90">
      <c r="A5" s="4"/>
      <c r="B5" s="545"/>
      <c r="C5" s="206" t="s">
        <v>538</v>
      </c>
      <c r="D5" s="207" t="s">
        <v>497</v>
      </c>
      <c r="E5" s="259" t="s">
        <v>47</v>
      </c>
      <c r="F5" s="258"/>
      <c r="G5" s="258"/>
      <c r="H5" s="258"/>
      <c r="I5" s="4"/>
      <c r="J5" s="4"/>
      <c r="K5" s="4"/>
      <c r="L5" s="4"/>
      <c r="M5" s="4"/>
      <c r="N5" s="4"/>
      <c r="O5" s="4"/>
      <c r="P5" s="4"/>
      <c r="Q5" s="4"/>
      <c r="R5" s="4"/>
      <c r="S5" s="4"/>
      <c r="T5" s="4"/>
      <c r="U5" s="4"/>
      <c r="V5" s="4"/>
      <c r="W5" s="4"/>
      <c r="X5" s="4"/>
      <c r="Y5" s="4"/>
      <c r="Z5" s="4"/>
      <c r="AA5" s="4"/>
      <c r="AB5" s="4"/>
      <c r="AC5" s="4"/>
    </row>
    <row r="6" spans="1:29" ht="45">
      <c r="A6" s="4"/>
      <c r="B6" s="545"/>
      <c r="C6" s="206" t="s">
        <v>538</v>
      </c>
      <c r="D6" s="207" t="s">
        <v>500</v>
      </c>
      <c r="E6" s="259" t="s">
        <v>48</v>
      </c>
      <c r="F6" s="258"/>
      <c r="G6" s="258"/>
      <c r="H6" s="258"/>
      <c r="I6" s="4"/>
      <c r="J6" s="4"/>
      <c r="K6" s="4"/>
      <c r="L6" s="4"/>
      <c r="M6" s="4"/>
      <c r="N6" s="4"/>
      <c r="O6" s="4"/>
      <c r="P6" s="4"/>
      <c r="Q6" s="4"/>
      <c r="R6" s="4"/>
      <c r="S6" s="4"/>
      <c r="T6" s="4"/>
      <c r="U6" s="4"/>
      <c r="V6" s="4"/>
      <c r="W6" s="4"/>
      <c r="X6" s="4"/>
      <c r="Y6" s="4"/>
      <c r="Z6" s="4"/>
      <c r="AA6" s="4"/>
      <c r="AB6" s="4"/>
      <c r="AC6" s="4"/>
    </row>
    <row r="7" spans="1:29" ht="30">
      <c r="A7" s="4"/>
      <c r="B7" s="545"/>
      <c r="C7" s="206" t="s">
        <v>538</v>
      </c>
      <c r="D7" s="207" t="s">
        <v>502</v>
      </c>
      <c r="E7" s="259" t="s">
        <v>48</v>
      </c>
      <c r="F7" s="258"/>
      <c r="G7" s="258"/>
      <c r="H7" s="258"/>
      <c r="I7" s="4"/>
      <c r="J7" s="4"/>
      <c r="K7" s="4"/>
      <c r="L7" s="4"/>
      <c r="M7" s="4"/>
      <c r="N7" s="4"/>
      <c r="O7" s="4"/>
      <c r="P7" s="4"/>
      <c r="Q7" s="4"/>
      <c r="R7" s="4"/>
      <c r="S7" s="4"/>
      <c r="T7" s="4"/>
      <c r="U7" s="4"/>
      <c r="V7" s="4"/>
      <c r="W7" s="4"/>
      <c r="X7" s="4"/>
      <c r="Y7" s="4"/>
      <c r="Z7" s="4"/>
      <c r="AA7" s="4"/>
      <c r="AB7" s="4"/>
      <c r="AC7" s="4"/>
    </row>
    <row r="8" spans="1:29" ht="45">
      <c r="A8" s="4"/>
      <c r="B8" s="545"/>
      <c r="C8" s="206" t="s">
        <v>504</v>
      </c>
      <c r="D8" s="207" t="s">
        <v>459</v>
      </c>
      <c r="E8" s="259" t="s">
        <v>49</v>
      </c>
      <c r="F8" s="258"/>
      <c r="G8" s="258"/>
      <c r="H8" s="258"/>
      <c r="I8" s="4"/>
      <c r="J8" s="4"/>
      <c r="K8" s="4"/>
      <c r="L8" s="4"/>
      <c r="M8" s="4"/>
      <c r="N8" s="4"/>
      <c r="O8" s="4"/>
      <c r="P8" s="4"/>
      <c r="Q8" s="4"/>
      <c r="R8" s="4"/>
      <c r="S8" s="4"/>
      <c r="T8" s="4"/>
      <c r="U8" s="4"/>
      <c r="V8" s="4"/>
      <c r="W8" s="4"/>
      <c r="X8" s="4"/>
      <c r="Y8" s="4"/>
      <c r="Z8" s="4"/>
      <c r="AA8" s="4"/>
      <c r="AB8" s="4"/>
      <c r="AC8" s="4"/>
    </row>
    <row r="9" spans="1:29" ht="60">
      <c r="A9" s="4"/>
      <c r="B9" s="545"/>
      <c r="C9" s="206" t="s">
        <v>460</v>
      </c>
      <c r="D9" s="207" t="s">
        <v>461</v>
      </c>
      <c r="E9" s="259" t="s">
        <v>47</v>
      </c>
      <c r="F9" s="258"/>
      <c r="G9" s="258"/>
      <c r="H9" s="258"/>
      <c r="I9" s="4"/>
      <c r="J9" s="4"/>
      <c r="K9" s="4"/>
      <c r="L9" s="4"/>
      <c r="M9" s="4"/>
      <c r="N9" s="4"/>
      <c r="O9" s="4"/>
      <c r="P9" s="4"/>
      <c r="Q9" s="4"/>
      <c r="R9" s="4"/>
      <c r="S9" s="4"/>
      <c r="T9" s="4"/>
      <c r="U9" s="4"/>
      <c r="V9" s="4"/>
      <c r="W9" s="4"/>
      <c r="X9" s="4"/>
      <c r="Y9" s="4"/>
      <c r="Z9" s="4"/>
      <c r="AA9" s="4"/>
      <c r="AB9" s="4"/>
      <c r="AC9" s="4"/>
    </row>
    <row r="10" spans="1:29" ht="30">
      <c r="A10" s="4"/>
      <c r="B10" s="545"/>
      <c r="C10" s="206" t="s">
        <v>538</v>
      </c>
      <c r="D10" s="207" t="s">
        <v>512</v>
      </c>
      <c r="E10" s="259" t="s">
        <v>47</v>
      </c>
      <c r="F10" s="258"/>
      <c r="G10" s="258"/>
      <c r="H10" s="258"/>
      <c r="I10" s="4"/>
      <c r="J10" s="4"/>
      <c r="K10" s="4"/>
      <c r="L10" s="4"/>
      <c r="M10" s="4"/>
      <c r="N10" s="4"/>
      <c r="O10" s="4"/>
      <c r="P10" s="4"/>
      <c r="Q10" s="4"/>
      <c r="R10" s="4"/>
      <c r="S10" s="4"/>
      <c r="T10" s="4"/>
      <c r="U10" s="4"/>
      <c r="V10" s="4"/>
      <c r="W10" s="4"/>
      <c r="X10" s="4"/>
      <c r="Y10" s="4"/>
      <c r="Z10" s="4"/>
      <c r="AA10" s="4"/>
      <c r="AB10" s="4"/>
      <c r="AC10" s="4"/>
    </row>
    <row r="11" spans="1:29" ht="45">
      <c r="A11" s="4"/>
      <c r="B11" s="545"/>
      <c r="C11" s="206" t="s">
        <v>513</v>
      </c>
      <c r="D11" s="207" t="s">
        <v>514</v>
      </c>
      <c r="E11" s="259" t="s">
        <v>50</v>
      </c>
      <c r="F11" s="258"/>
      <c r="G11" s="258"/>
      <c r="H11" s="258"/>
      <c r="I11" s="4"/>
      <c r="J11" s="4"/>
      <c r="K11" s="4"/>
      <c r="L11" s="4"/>
      <c r="M11" s="4"/>
      <c r="N11" s="4"/>
      <c r="O11" s="4"/>
      <c r="P11" s="4"/>
      <c r="Q11" s="4"/>
      <c r="R11" s="4"/>
      <c r="S11" s="4"/>
      <c r="T11" s="4"/>
      <c r="U11" s="4"/>
      <c r="V11" s="4"/>
      <c r="W11" s="4"/>
      <c r="X11" s="4"/>
      <c r="Y11" s="4"/>
      <c r="Z11" s="4"/>
      <c r="AA11" s="4"/>
      <c r="AB11" s="4"/>
      <c r="AC11" s="4"/>
    </row>
    <row r="12" spans="1:29" ht="30">
      <c r="A12" s="4"/>
      <c r="B12" s="545"/>
      <c r="C12" s="206" t="s">
        <v>538</v>
      </c>
      <c r="D12" s="207" t="s">
        <v>515</v>
      </c>
      <c r="E12" s="259" t="s">
        <v>471</v>
      </c>
      <c r="F12" s="258"/>
      <c r="G12" s="258"/>
      <c r="H12" s="258"/>
      <c r="I12" s="4"/>
      <c r="J12" s="4"/>
      <c r="K12" s="4"/>
      <c r="L12" s="4"/>
      <c r="M12" s="4"/>
      <c r="N12" s="4"/>
      <c r="O12" s="4"/>
      <c r="P12" s="4"/>
      <c r="Q12" s="4"/>
      <c r="R12" s="4"/>
      <c r="S12" s="4"/>
      <c r="T12" s="4"/>
      <c r="U12" s="4"/>
      <c r="V12" s="4"/>
      <c r="W12" s="4"/>
      <c r="X12" s="4"/>
      <c r="Y12" s="4"/>
      <c r="Z12" s="4"/>
      <c r="AA12" s="4"/>
      <c r="AB12" s="4"/>
      <c r="AC12" s="4"/>
    </row>
    <row r="13" spans="1:29" ht="30">
      <c r="A13" s="4"/>
      <c r="B13" s="546"/>
      <c r="C13" s="208" t="s">
        <v>538</v>
      </c>
      <c r="D13" s="209" t="s">
        <v>516</v>
      </c>
      <c r="E13" s="259" t="s">
        <v>51</v>
      </c>
      <c r="F13" s="258"/>
      <c r="G13" s="258"/>
      <c r="H13" s="258"/>
      <c r="I13" s="4"/>
      <c r="J13" s="4"/>
      <c r="K13" s="4"/>
      <c r="L13" s="4"/>
      <c r="M13" s="4"/>
      <c r="N13" s="4"/>
      <c r="O13" s="4"/>
      <c r="P13" s="4"/>
      <c r="Q13" s="4"/>
      <c r="R13" s="4"/>
      <c r="S13" s="4"/>
      <c r="T13" s="4"/>
      <c r="U13" s="4"/>
      <c r="V13" s="4"/>
      <c r="W13" s="4"/>
      <c r="X13" s="4"/>
      <c r="Y13" s="4"/>
      <c r="Z13" s="4"/>
      <c r="AA13" s="4"/>
      <c r="AB13" s="4"/>
      <c r="AC13" s="4"/>
    </row>
    <row r="14" spans="1:29">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row>
    <row r="15" spans="1:29">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row>
    <row r="16" spans="1:29">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row>
    <row r="17" spans="1:29">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row>
    <row r="18" spans="1:29">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row>
    <row r="19" spans="1:29">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row>
    <row r="20" spans="1:29">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row>
    <row r="21" spans="1:29">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row>
    <row r="22" spans="1:29">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row>
    <row r="23" spans="1:29">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row>
    <row r="24" spans="1:29">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row>
    <row r="25" spans="1:29">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row>
    <row r="26" spans="1:29">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row>
    <row r="27" spans="1:29">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row>
    <row r="28" spans="1:29">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spans="1:29">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spans="1:29">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spans="1:29">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29">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spans="1:29">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1:29">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spans="1:29">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1:2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1:2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spans="1:2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spans="1:2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2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1:2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spans="1:2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spans="1:2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1:2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spans="1:2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spans="1:2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spans="1:2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2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spans="1:2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2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1:2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2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spans="1:2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spans="1:2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spans="1:2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spans="1:2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spans="1:2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2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1:2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spans="1:2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spans="1:2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2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spans="1:2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2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2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2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spans="1:2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1:2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2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2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2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2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spans="1:2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spans="1:2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spans="1:2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spans="1:2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spans="1:2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spans="1:2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spans="1:2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spans="1:2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spans="1:2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spans="1:2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spans="1:2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spans="1:2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spans="1:2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spans="1:2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spans="1:2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spans="1:2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spans="1:2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spans="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spans="1:2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spans="1:2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spans="1:2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spans="1:2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spans="1:2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spans="1:2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spans="1:2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spans="1:2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spans="1:2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spans="1:2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spans="1:2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spans="1:2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spans="1:2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spans="1:2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spans="1:2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spans="1:2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spans="1:2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spans="1:2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spans="1:2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spans="1:2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spans="1:2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spans="1:2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spans="1:2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spans="1:2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spans="1:2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spans="1:2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spans="1:2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spans="1:2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spans="1:2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spans="1:2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spans="1:2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spans="1:2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spans="1:2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spans="1:2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spans="1:2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spans="1:2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spans="1:2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spans="1:2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spans="1:2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spans="1:2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spans="1:2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spans="1:2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spans="1:2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spans="1:2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spans="1:2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spans="1:2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spans="1:2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spans="1:2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spans="1:2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spans="1:2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spans="1:2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spans="1:2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spans="1:2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spans="1:2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spans="1:2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spans="1:2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spans="1:2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spans="1:2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spans="1:2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spans="1:2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spans="1:2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spans="1:2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spans="1:2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spans="1:2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spans="1:2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spans="1:2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spans="1:2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spans="1:2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spans="1:2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spans="1:2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spans="1:2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spans="1:2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spans="1:2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spans="1:2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spans="1:2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spans="1:2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spans="1:2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spans="1:2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spans="1:2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spans="1:2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spans="1:2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spans="1:2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spans="1:2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spans="1:2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spans="1:2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spans="1: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spans="1:2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spans="1:2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spans="1:2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spans="1:2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spans="1:29">
      <c r="A234" s="4"/>
      <c r="B234" s="4"/>
      <c r="C234" s="4"/>
      <c r="D234" s="4"/>
      <c r="E234" s="4"/>
      <c r="Q234" s="4"/>
      <c r="R234" s="4"/>
      <c r="S234" s="4"/>
      <c r="T234" s="4"/>
      <c r="U234" s="4"/>
      <c r="V234" s="4"/>
      <c r="W234" s="4"/>
      <c r="X234" s="4"/>
      <c r="Y234" s="4"/>
      <c r="Z234" s="4"/>
      <c r="AA234" s="4"/>
      <c r="AB234" s="4"/>
      <c r="AC234" s="4"/>
    </row>
    <row r="235" spans="1:29">
      <c r="A235" s="4"/>
      <c r="B235" s="4"/>
      <c r="C235" s="4"/>
      <c r="D235" s="4"/>
      <c r="E235" s="4"/>
      <c r="Q235" s="4"/>
      <c r="R235" s="4"/>
      <c r="S235" s="4"/>
      <c r="T235" s="4"/>
      <c r="U235" s="4"/>
      <c r="V235" s="4"/>
      <c r="W235" s="4"/>
      <c r="X235" s="4"/>
      <c r="Y235" s="4"/>
      <c r="Z235" s="4"/>
      <c r="AA235" s="4"/>
      <c r="AB235" s="4"/>
      <c r="AC235" s="4"/>
    </row>
    <row r="236" spans="1:29">
      <c r="A236" s="4"/>
      <c r="B236" s="4"/>
      <c r="C236" s="4"/>
      <c r="D236" s="4"/>
      <c r="E236" s="4"/>
      <c r="Q236" s="4"/>
      <c r="R236" s="4"/>
      <c r="S236" s="4"/>
      <c r="T236" s="4"/>
      <c r="U236" s="4"/>
      <c r="V236" s="4"/>
      <c r="W236" s="4"/>
      <c r="X236" s="4"/>
      <c r="Y236" s="4"/>
      <c r="Z236" s="4"/>
      <c r="AA236" s="4"/>
      <c r="AB236" s="4"/>
      <c r="AC236" s="4"/>
    </row>
    <row r="237" spans="1:29">
      <c r="A237" s="4"/>
      <c r="B237" s="4"/>
      <c r="C237" s="4"/>
      <c r="D237" s="4"/>
      <c r="E237" s="4"/>
      <c r="Q237" s="4"/>
      <c r="R237" s="4"/>
      <c r="S237" s="4"/>
      <c r="T237" s="4"/>
      <c r="U237" s="4"/>
      <c r="V237" s="4"/>
      <c r="W237" s="4"/>
      <c r="X237" s="4"/>
      <c r="Y237" s="4"/>
      <c r="Z237" s="4"/>
      <c r="AA237" s="4"/>
      <c r="AB237" s="4"/>
      <c r="AC237" s="4"/>
    </row>
    <row r="238" spans="1:29">
      <c r="A238" s="4"/>
      <c r="B238" s="4"/>
      <c r="C238" s="4"/>
      <c r="D238" s="4"/>
      <c r="E238" s="4"/>
      <c r="Q238" s="4"/>
      <c r="R238" s="4"/>
      <c r="S238" s="4"/>
      <c r="T238" s="4"/>
      <c r="U238" s="4"/>
      <c r="V238" s="4"/>
      <c r="W238" s="4"/>
      <c r="X238" s="4"/>
      <c r="Y238" s="4"/>
      <c r="Z238" s="4"/>
      <c r="AA238" s="4"/>
      <c r="AB238" s="4"/>
      <c r="AC238" s="4"/>
    </row>
    <row r="239" spans="1:29">
      <c r="A239" s="4"/>
      <c r="B239" s="4"/>
      <c r="C239" s="4"/>
      <c r="D239" s="4"/>
      <c r="E239" s="4"/>
      <c r="Q239" s="4"/>
      <c r="R239" s="4"/>
      <c r="S239" s="4"/>
      <c r="T239" s="4"/>
      <c r="U239" s="4"/>
      <c r="V239" s="4"/>
      <c r="W239" s="4"/>
      <c r="X239" s="4"/>
      <c r="Y239" s="4"/>
      <c r="Z239" s="4"/>
      <c r="AA239" s="4"/>
      <c r="AB239" s="4"/>
      <c r="AC239" s="4"/>
    </row>
    <row r="240" spans="1:29">
      <c r="A240" s="4"/>
      <c r="Q240" s="4"/>
      <c r="R240" s="4"/>
      <c r="S240" s="4"/>
      <c r="T240" s="4"/>
      <c r="U240" s="4"/>
      <c r="V240" s="4"/>
      <c r="W240" s="4"/>
      <c r="X240" s="4"/>
      <c r="Y240" s="4"/>
      <c r="Z240" s="4"/>
      <c r="AA240" s="4"/>
      <c r="AB240" s="4"/>
      <c r="AC240" s="4"/>
    </row>
    <row r="241" spans="1:29">
      <c r="A241" s="4"/>
      <c r="Q241" s="4"/>
      <c r="R241" s="4"/>
      <c r="S241" s="4"/>
      <c r="T241" s="4"/>
      <c r="U241" s="4"/>
      <c r="V241" s="4"/>
      <c r="W241" s="4"/>
      <c r="X241" s="4"/>
      <c r="Y241" s="4"/>
      <c r="Z241" s="4"/>
      <c r="AA241" s="4"/>
      <c r="AB241" s="4"/>
      <c r="AC241" s="4"/>
    </row>
    <row r="242" spans="1:29">
      <c r="A242" s="4"/>
    </row>
    <row r="243" spans="1:29">
      <c r="A243" s="4"/>
    </row>
  </sheetData>
  <sheetProtection algorithmName="SHA-512" hashValue="IPGk8QJBVO68kehi0zV4V/+OdlXT6GwdU0S1fJrIN1KxXYahhGty3ra0uiCgGpp7ee7FjiQNtZNhuvyaVD+WzQ==" saltValue="5J2UjBaMUoIIMjx+ECZVgQ==" spinCount="100000" sheet="1" objects="1" scenarios="1"/>
  <mergeCells count="2">
    <mergeCell ref="B4:B13"/>
    <mergeCell ref="B2:E2"/>
  </mergeCells>
  <phoneticPr fontId="58" type="noConversion"/>
  <pageMargins left="0.7" right="0.7" top="0.75" bottom="0.75" header="0.3" footer="0.3"/>
  <colBreaks count="1" manualBreakCount="1">
    <brk id="17" max="1048575" man="1"/>
  </colBreaks>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463"/>
  <sheetViews>
    <sheetView showRowColHeaders="0" zoomScale="90" zoomScaleNormal="90" zoomScalePageLayoutView="90" workbookViewId="0">
      <selection activeCell="Q36" sqref="Q36"/>
    </sheetView>
  </sheetViews>
  <sheetFormatPr defaultColWidth="8.5703125" defaultRowHeight="15"/>
  <cols>
    <col min="2" max="2" width="37.7109375" customWidth="1"/>
    <col min="10" max="10" width="12.28515625" customWidth="1"/>
  </cols>
  <sheetData>
    <row r="1" spans="1:4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row>
    <row r="2" spans="1:41" ht="15.75" thickBot="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ht="33" customHeight="1">
      <c r="A3" s="4"/>
      <c r="B3" s="560" t="s">
        <v>52</v>
      </c>
      <c r="C3" s="556" t="s">
        <v>53</v>
      </c>
      <c r="D3" s="556"/>
      <c r="E3" s="556"/>
      <c r="F3" s="556"/>
      <c r="G3" s="556"/>
      <c r="H3" s="556"/>
      <c r="I3" s="556"/>
      <c r="J3" s="557"/>
      <c r="K3" s="4"/>
      <c r="L3" s="4"/>
      <c r="M3" s="4"/>
      <c r="N3" s="4"/>
      <c r="O3" s="4"/>
      <c r="P3" s="4"/>
      <c r="Q3" s="4"/>
      <c r="R3" s="4"/>
      <c r="S3" s="4"/>
      <c r="T3" s="4"/>
      <c r="U3" s="4"/>
      <c r="V3" s="4"/>
      <c r="W3" s="4"/>
      <c r="X3" s="4"/>
      <c r="Y3" s="4"/>
      <c r="Z3" s="4"/>
      <c r="AA3" s="4"/>
      <c r="AB3" s="4"/>
      <c r="AC3" s="4"/>
      <c r="AD3" s="4"/>
      <c r="AE3" s="4"/>
      <c r="AF3" s="4"/>
    </row>
    <row r="4" spans="1:41" ht="18.75" customHeight="1">
      <c r="A4" s="4"/>
      <c r="B4" s="552"/>
      <c r="C4" s="558"/>
      <c r="D4" s="558"/>
      <c r="E4" s="558"/>
      <c r="F4" s="558"/>
      <c r="G4" s="558"/>
      <c r="H4" s="558"/>
      <c r="I4" s="558"/>
      <c r="J4" s="559"/>
      <c r="K4" s="4"/>
      <c r="L4" s="4"/>
      <c r="M4" s="4"/>
      <c r="N4" s="4"/>
      <c r="O4" s="4"/>
      <c r="P4" s="4"/>
      <c r="Q4" s="4"/>
      <c r="R4" s="4"/>
      <c r="S4" s="4"/>
      <c r="T4" s="4"/>
      <c r="U4" s="4"/>
      <c r="V4" s="4"/>
      <c r="W4" s="4"/>
      <c r="X4" s="4"/>
      <c r="Y4" s="4"/>
      <c r="Z4" s="4"/>
      <c r="AA4" s="4"/>
      <c r="AB4" s="4"/>
      <c r="AC4" s="4"/>
      <c r="AD4" s="4"/>
      <c r="AE4" s="4"/>
      <c r="AF4" s="4"/>
    </row>
    <row r="5" spans="1:41">
      <c r="A5" s="4"/>
      <c r="B5" s="561" t="s">
        <v>54</v>
      </c>
      <c r="C5" s="558" t="s">
        <v>0</v>
      </c>
      <c r="D5" s="558"/>
      <c r="E5" s="558"/>
      <c r="F5" s="558"/>
      <c r="G5" s="558"/>
      <c r="H5" s="558"/>
      <c r="I5" s="558"/>
      <c r="J5" s="559"/>
      <c r="K5" s="4"/>
      <c r="L5" s="4"/>
      <c r="M5" s="4"/>
      <c r="N5" s="4"/>
      <c r="O5" s="4"/>
      <c r="P5" s="4"/>
      <c r="Q5" s="4"/>
      <c r="R5" s="4"/>
      <c r="S5" s="4"/>
      <c r="T5" s="4"/>
      <c r="U5" s="4"/>
      <c r="V5" s="4"/>
      <c r="W5" s="4"/>
      <c r="X5" s="4"/>
      <c r="Y5" s="4"/>
      <c r="Z5" s="4"/>
      <c r="AA5" s="4"/>
      <c r="AB5" s="4"/>
      <c r="AC5" s="4"/>
      <c r="AD5" s="4"/>
      <c r="AE5" s="4"/>
      <c r="AF5" s="4"/>
    </row>
    <row r="6" spans="1:41" ht="33" customHeight="1">
      <c r="A6" s="4"/>
      <c r="B6" s="561"/>
      <c r="C6" s="558"/>
      <c r="D6" s="558"/>
      <c r="E6" s="558"/>
      <c r="F6" s="558"/>
      <c r="G6" s="558"/>
      <c r="H6" s="558"/>
      <c r="I6" s="558"/>
      <c r="J6" s="559"/>
      <c r="K6" s="4"/>
      <c r="L6" s="4"/>
      <c r="M6" s="4"/>
      <c r="N6" s="4"/>
      <c r="O6" s="4"/>
      <c r="P6" s="4"/>
      <c r="Q6" s="4"/>
      <c r="R6" s="4"/>
      <c r="S6" s="4"/>
      <c r="T6" s="4"/>
      <c r="U6" s="4"/>
      <c r="V6" s="4"/>
      <c r="W6" s="4"/>
      <c r="X6" s="4"/>
      <c r="Y6" s="4"/>
      <c r="Z6" s="4"/>
      <c r="AA6" s="4"/>
      <c r="AB6" s="4"/>
      <c r="AC6" s="4"/>
      <c r="AD6" s="4"/>
      <c r="AE6" s="4"/>
      <c r="AF6" s="4"/>
    </row>
    <row r="7" spans="1:41">
      <c r="A7" s="4"/>
      <c r="B7" s="552" t="s">
        <v>1</v>
      </c>
      <c r="C7" s="558" t="s">
        <v>2</v>
      </c>
      <c r="D7" s="558"/>
      <c r="E7" s="558"/>
      <c r="F7" s="558"/>
      <c r="G7" s="558"/>
      <c r="H7" s="558"/>
      <c r="I7" s="558"/>
      <c r="J7" s="559"/>
      <c r="K7" s="4"/>
      <c r="L7" s="4"/>
      <c r="M7" s="4"/>
      <c r="N7" s="4"/>
      <c r="O7" s="4"/>
      <c r="P7" s="4"/>
      <c r="Q7" s="4"/>
      <c r="R7" s="4"/>
      <c r="S7" s="4"/>
      <c r="T7" s="4"/>
      <c r="U7" s="4"/>
      <c r="V7" s="4"/>
      <c r="W7" s="4"/>
      <c r="X7" s="4"/>
      <c r="Y7" s="4"/>
      <c r="Z7" s="4"/>
      <c r="AA7" s="4"/>
      <c r="AB7" s="4"/>
      <c r="AC7" s="4"/>
      <c r="AD7" s="4"/>
      <c r="AE7" s="4"/>
      <c r="AF7" s="4"/>
    </row>
    <row r="8" spans="1:41" ht="32.25" customHeight="1">
      <c r="A8" s="4"/>
      <c r="B8" s="552"/>
      <c r="C8" s="558"/>
      <c r="D8" s="558"/>
      <c r="E8" s="558"/>
      <c r="F8" s="558"/>
      <c r="G8" s="558"/>
      <c r="H8" s="558"/>
      <c r="I8" s="558"/>
      <c r="J8" s="559"/>
      <c r="K8" s="4"/>
      <c r="L8" s="4"/>
      <c r="M8" s="4"/>
      <c r="N8" s="4"/>
      <c r="O8" s="4"/>
      <c r="P8" s="4"/>
      <c r="Q8" s="4"/>
      <c r="R8" s="4"/>
      <c r="S8" s="4"/>
      <c r="T8" s="4"/>
      <c r="U8" s="4"/>
      <c r="V8" s="4"/>
      <c r="W8" s="4"/>
      <c r="X8" s="4"/>
      <c r="Y8" s="4"/>
      <c r="Z8" s="4"/>
      <c r="AA8" s="4"/>
      <c r="AB8" s="4"/>
      <c r="AC8" s="4"/>
      <c r="AD8" s="4"/>
      <c r="AE8" s="4"/>
      <c r="AF8" s="4"/>
    </row>
    <row r="9" spans="1:41" ht="146.25" customHeight="1">
      <c r="A9" s="4"/>
      <c r="B9" s="552" t="s">
        <v>3</v>
      </c>
      <c r="C9" s="558" t="s">
        <v>4</v>
      </c>
      <c r="D9" s="558"/>
      <c r="E9" s="558"/>
      <c r="F9" s="558"/>
      <c r="G9" s="558"/>
      <c r="H9" s="558"/>
      <c r="I9" s="558"/>
      <c r="J9" s="559"/>
      <c r="K9" s="4"/>
      <c r="L9" s="4"/>
      <c r="M9" s="4"/>
      <c r="N9" s="4"/>
      <c r="O9" s="4"/>
      <c r="P9" s="4"/>
      <c r="Q9" s="4"/>
      <c r="R9" s="4"/>
      <c r="S9" s="4"/>
      <c r="T9" s="4"/>
      <c r="U9" s="4"/>
      <c r="V9" s="4"/>
      <c r="W9" s="4"/>
      <c r="X9" s="4"/>
      <c r="Y9" s="4"/>
      <c r="Z9" s="4"/>
      <c r="AA9" s="4"/>
      <c r="AB9" s="4"/>
      <c r="AC9" s="4"/>
      <c r="AD9" s="4"/>
      <c r="AE9" s="4"/>
      <c r="AF9" s="4"/>
    </row>
    <row r="10" spans="1:41" ht="6.75" customHeight="1">
      <c r="A10" s="4"/>
      <c r="B10" s="552"/>
      <c r="C10" s="558"/>
      <c r="D10" s="558"/>
      <c r="E10" s="558"/>
      <c r="F10" s="558"/>
      <c r="G10" s="558"/>
      <c r="H10" s="558"/>
      <c r="I10" s="558"/>
      <c r="J10" s="559"/>
      <c r="K10" s="4"/>
      <c r="L10" s="4"/>
      <c r="M10" s="4"/>
      <c r="N10" s="4"/>
      <c r="O10" s="4"/>
      <c r="P10" s="4"/>
      <c r="Q10" s="4"/>
      <c r="R10" s="4"/>
      <c r="S10" s="4"/>
      <c r="T10" s="4"/>
      <c r="U10" s="4"/>
      <c r="V10" s="4"/>
      <c r="W10" s="4"/>
      <c r="X10" s="4"/>
      <c r="Y10" s="4"/>
      <c r="Z10" s="4"/>
      <c r="AA10" s="4"/>
      <c r="AB10" s="4"/>
      <c r="AC10" s="4"/>
      <c r="AD10" s="4"/>
      <c r="AE10" s="4"/>
      <c r="AF10" s="4"/>
    </row>
    <row r="11" spans="1:41" ht="17.25" customHeight="1">
      <c r="A11" s="4"/>
      <c r="B11" s="552" t="s">
        <v>5</v>
      </c>
      <c r="C11" s="554" t="s">
        <v>6</v>
      </c>
      <c r="D11" s="554"/>
      <c r="E11" s="554"/>
      <c r="F11" s="554"/>
      <c r="G11" s="554"/>
      <c r="H11" s="554"/>
      <c r="I11" s="554"/>
      <c r="J11" s="555"/>
      <c r="K11" s="4"/>
      <c r="L11" s="4"/>
      <c r="M11" s="4"/>
      <c r="N11" s="4"/>
      <c r="O11" s="4"/>
      <c r="P11" s="4"/>
      <c r="Q11" s="4"/>
      <c r="R11" s="4"/>
      <c r="S11" s="4"/>
      <c r="T11" s="4"/>
      <c r="U11" s="4"/>
      <c r="V11" s="4"/>
      <c r="W11" s="4"/>
      <c r="X11" s="4"/>
      <c r="Y11" s="4"/>
      <c r="Z11" s="4"/>
      <c r="AA11" s="4"/>
      <c r="AB11" s="4"/>
      <c r="AC11" s="4"/>
      <c r="AD11" s="4"/>
      <c r="AE11" s="4"/>
      <c r="AF11" s="4"/>
    </row>
    <row r="12" spans="1:41" ht="11.25" customHeight="1">
      <c r="A12" s="4"/>
      <c r="B12" s="552"/>
      <c r="C12" s="554"/>
      <c r="D12" s="554"/>
      <c r="E12" s="554"/>
      <c r="F12" s="554"/>
      <c r="G12" s="554"/>
      <c r="H12" s="554"/>
      <c r="I12" s="554"/>
      <c r="J12" s="555"/>
      <c r="K12" s="4"/>
      <c r="L12" s="4"/>
      <c r="M12" s="4"/>
      <c r="N12" s="4"/>
      <c r="O12" s="4"/>
      <c r="P12" s="4"/>
      <c r="Q12" s="4"/>
      <c r="R12" s="4"/>
      <c r="S12" s="4"/>
      <c r="T12" s="4"/>
      <c r="U12" s="4"/>
      <c r="V12" s="4"/>
      <c r="W12" s="4"/>
      <c r="X12" s="4"/>
      <c r="Y12" s="4"/>
      <c r="Z12" s="4"/>
      <c r="AA12" s="4"/>
      <c r="AB12" s="4"/>
      <c r="AC12" s="4"/>
      <c r="AD12" s="4"/>
      <c r="AE12" s="4"/>
      <c r="AF12" s="4"/>
    </row>
    <row r="13" spans="1:41">
      <c r="A13" s="4"/>
      <c r="B13" s="552" t="s">
        <v>7</v>
      </c>
      <c r="C13" s="548" t="s">
        <v>8</v>
      </c>
      <c r="D13" s="548"/>
      <c r="E13" s="548"/>
      <c r="F13" s="548"/>
      <c r="G13" s="548"/>
      <c r="H13" s="548"/>
      <c r="I13" s="548"/>
      <c r="J13" s="549"/>
      <c r="K13" s="4"/>
      <c r="L13" s="4"/>
      <c r="M13" s="4"/>
      <c r="N13" s="4"/>
      <c r="O13" s="4"/>
      <c r="P13" s="4"/>
      <c r="Q13" s="4"/>
      <c r="R13" s="4"/>
      <c r="S13" s="4"/>
      <c r="T13" s="4"/>
      <c r="U13" s="4"/>
      <c r="V13" s="4"/>
      <c r="W13" s="4"/>
      <c r="X13" s="4"/>
      <c r="Y13" s="4"/>
      <c r="Z13" s="4"/>
      <c r="AA13" s="4"/>
      <c r="AB13" s="4"/>
      <c r="AC13" s="4"/>
      <c r="AD13" s="4"/>
      <c r="AE13" s="4"/>
      <c r="AF13" s="4"/>
    </row>
    <row r="14" spans="1:41" ht="15.75" thickBot="1">
      <c r="A14" s="4"/>
      <c r="B14" s="553"/>
      <c r="C14" s="550"/>
      <c r="D14" s="550"/>
      <c r="E14" s="550"/>
      <c r="F14" s="550"/>
      <c r="G14" s="550"/>
      <c r="H14" s="550"/>
      <c r="I14" s="550"/>
      <c r="J14" s="551"/>
      <c r="K14" s="4"/>
      <c r="L14" s="4"/>
      <c r="M14" s="4"/>
      <c r="N14" s="4"/>
      <c r="O14" s="4"/>
      <c r="P14" s="4"/>
      <c r="Q14" s="4"/>
      <c r="R14" s="4"/>
      <c r="S14" s="4"/>
      <c r="T14" s="4"/>
      <c r="U14" s="4"/>
      <c r="V14" s="4"/>
      <c r="W14" s="4"/>
      <c r="X14" s="4"/>
      <c r="Y14" s="4"/>
      <c r="Z14" s="4"/>
      <c r="AA14" s="4"/>
      <c r="AB14" s="4"/>
      <c r="AC14" s="4"/>
      <c r="AD14" s="4"/>
      <c r="AE14" s="4"/>
      <c r="AF14" s="4"/>
    </row>
    <row r="15" spans="1:4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row>
    <row r="16" spans="1:4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row>
    <row r="17" spans="1:3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row>
    <row r="18" spans="1:3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row>
    <row r="19" spans="1:3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row>
    <row r="20" spans="1:3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row>
    <row r="21" spans="1:3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row>
    <row r="22" spans="1:3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row>
    <row r="23" spans="1:3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row>
    <row r="24" spans="1:32">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row>
    <row r="25" spans="1:3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row>
    <row r="27" spans="1:3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row>
    <row r="28" spans="1:3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1:3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row>
    <row r="30" spans="1:3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row>
    <row r="31" spans="1:3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row>
    <row r="32" spans="1:3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row>
    <row r="33" spans="1:3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row>
    <row r="34" spans="1:3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row>
    <row r="35" spans="1:3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row>
    <row r="36" spans="1:3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row>
    <row r="37" spans="1:3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3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row>
    <row r="39" spans="1:3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1:3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1:3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1:3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6" spans="1:3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row>
    <row r="47" spans="1:3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8" spans="1:3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row>
    <row r="49" spans="1:3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row>
    <row r="50" spans="1:3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row>
    <row r="51" spans="1:3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row>
    <row r="52" spans="1:3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row>
    <row r="53" spans="1:3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2:3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2:32">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2:32">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2:32">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2:32">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2:32">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2:32">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2:32">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2:32">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2:32">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2:32">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2:32">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2:32">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2:32">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2:32">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2:32">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2:32">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2:32">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2:32">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2:32">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2:32">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2:32">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2:32">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2:32">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2:32">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2:32">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2:32">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2:32">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2:32">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2:32">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2:32">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2:32">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2:32">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2:32">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2:32">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2:32">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2:32">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2:32">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2:32">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2:32">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2:32">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2:32">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2:32">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2:32">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2:32">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2:32">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2:32">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2:32">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2:32">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2:32">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2:32">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2:32">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2:32">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2:32">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2:32">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2:32">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2:32">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2:32">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2:32">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2:32">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2:32">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2:32">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2:32">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2:32">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2:32">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2:32">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2:32">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2:32">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2:32">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2:32">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2:32">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2:32">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2:3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2:32">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2:32">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2:32">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2:32">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2:32">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2:32">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2:32">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2:32">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2:32">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2:32">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2:32">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2:32">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2:32">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2:32">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2:32">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2:32">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2:32">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2:32">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2:32">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2:32">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2:32">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2:32">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2:32">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2:32">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2:32">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2:32">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2:32">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2:32">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2:32">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2:32">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2:32">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2:32">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2:32">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2:32">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2:32">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2:32">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2:32">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2:32">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2:32">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2:32">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2:32">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2:32">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2:32">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2:32">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2:32">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2:32">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2:32">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2:32">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2:32">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2:32">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2:32">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2:32">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2:32">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2:32">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2:32">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2:32">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2:32">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2:32">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2:32">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2:32">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2:32">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2:32">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2:32">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2:32">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2:32">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2:32">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2:32">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2:32">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2:32">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2:32">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2:32">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2:32">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2:32">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2:32">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2:32">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2:32">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2:32">
      <c r="K326" s="4"/>
      <c r="L326" s="4"/>
      <c r="M326" s="4"/>
      <c r="N326" s="4"/>
      <c r="O326" s="4"/>
      <c r="P326" s="4"/>
      <c r="Q326" s="4"/>
      <c r="R326" s="4"/>
      <c r="S326" s="4"/>
      <c r="T326" s="4"/>
      <c r="U326" s="4"/>
      <c r="V326" s="4"/>
      <c r="W326" s="4"/>
      <c r="X326" s="4"/>
      <c r="Y326" s="4"/>
      <c r="Z326" s="4"/>
      <c r="AA326" s="4"/>
      <c r="AB326" s="4"/>
      <c r="AC326" s="4"/>
      <c r="AD326" s="4"/>
      <c r="AE326" s="4"/>
      <c r="AF326" s="4"/>
    </row>
    <row r="327" spans="2:32">
      <c r="K327" s="4"/>
      <c r="L327" s="4"/>
      <c r="M327" s="4"/>
      <c r="N327" s="4"/>
      <c r="O327" s="4"/>
      <c r="P327" s="4"/>
      <c r="Q327" s="4"/>
      <c r="R327" s="4"/>
      <c r="S327" s="4"/>
      <c r="T327" s="4"/>
      <c r="U327" s="4"/>
      <c r="V327" s="4"/>
      <c r="W327" s="4"/>
      <c r="X327" s="4"/>
      <c r="Y327" s="4"/>
      <c r="Z327" s="4"/>
      <c r="AA327" s="4"/>
      <c r="AB327" s="4"/>
      <c r="AC327" s="4"/>
      <c r="AD327" s="4"/>
      <c r="AE327" s="4"/>
      <c r="AF327" s="4"/>
    </row>
    <row r="328" spans="2:32">
      <c r="K328" s="4"/>
      <c r="L328" s="4"/>
      <c r="M328" s="4"/>
      <c r="N328" s="4"/>
      <c r="O328" s="4"/>
      <c r="P328" s="4"/>
      <c r="Q328" s="4"/>
      <c r="R328" s="4"/>
      <c r="S328" s="4"/>
      <c r="T328" s="4"/>
      <c r="U328" s="4"/>
      <c r="V328" s="4"/>
      <c r="W328" s="4"/>
      <c r="X328" s="4"/>
      <c r="Y328" s="4"/>
      <c r="Z328" s="4"/>
      <c r="AA328" s="4"/>
      <c r="AB328" s="4"/>
      <c r="AC328" s="4"/>
      <c r="AD328" s="4"/>
      <c r="AE328" s="4"/>
      <c r="AF328" s="4"/>
    </row>
    <row r="329" spans="2:32">
      <c r="K329" s="4"/>
      <c r="L329" s="4"/>
      <c r="M329" s="4"/>
      <c r="N329" s="4"/>
      <c r="O329" s="4"/>
      <c r="P329" s="4"/>
      <c r="Q329" s="4"/>
      <c r="R329" s="4"/>
      <c r="S329" s="4"/>
      <c r="T329" s="4"/>
      <c r="U329" s="4"/>
      <c r="V329" s="4"/>
      <c r="W329" s="4"/>
      <c r="X329" s="4"/>
      <c r="Y329" s="4"/>
      <c r="Z329" s="4"/>
      <c r="AA329" s="4"/>
      <c r="AB329" s="4"/>
      <c r="AC329" s="4"/>
      <c r="AD329" s="4"/>
      <c r="AE329" s="4"/>
      <c r="AF329" s="4"/>
    </row>
    <row r="330" spans="2:32">
      <c r="K330" s="4"/>
      <c r="L330" s="4"/>
      <c r="M330" s="4"/>
      <c r="N330" s="4"/>
      <c r="O330" s="4"/>
      <c r="P330" s="4"/>
      <c r="Q330" s="4"/>
      <c r="R330" s="4"/>
      <c r="S330" s="4"/>
      <c r="T330" s="4"/>
      <c r="U330" s="4"/>
      <c r="V330" s="4"/>
      <c r="W330" s="4"/>
      <c r="X330" s="4"/>
      <c r="Y330" s="4"/>
      <c r="Z330" s="4"/>
      <c r="AA330" s="4"/>
      <c r="AB330" s="4"/>
      <c r="AC330" s="4"/>
      <c r="AD330" s="4"/>
      <c r="AE330" s="4"/>
      <c r="AF330" s="4"/>
    </row>
    <row r="331" spans="2:32">
      <c r="K331" s="4"/>
      <c r="L331" s="4"/>
      <c r="M331" s="4"/>
      <c r="N331" s="4"/>
      <c r="O331" s="4"/>
      <c r="P331" s="4"/>
      <c r="Q331" s="4"/>
      <c r="R331" s="4"/>
      <c r="S331" s="4"/>
      <c r="T331" s="4"/>
      <c r="U331" s="4"/>
      <c r="V331" s="4"/>
      <c r="W331" s="4"/>
      <c r="X331" s="4"/>
      <c r="Y331" s="4"/>
      <c r="Z331" s="4"/>
      <c r="AA331" s="4"/>
      <c r="AB331" s="4"/>
      <c r="AC331" s="4"/>
      <c r="AD331" s="4"/>
      <c r="AE331" s="4"/>
      <c r="AF331" s="4"/>
    </row>
    <row r="332" spans="2:32">
      <c r="K332" s="4"/>
      <c r="L332" s="4"/>
      <c r="M332" s="4"/>
      <c r="N332" s="4"/>
      <c r="O332" s="4"/>
      <c r="P332" s="4"/>
      <c r="Q332" s="4"/>
      <c r="R332" s="4"/>
      <c r="S332" s="4"/>
      <c r="T332" s="4"/>
      <c r="U332" s="4"/>
      <c r="V332" s="4"/>
      <c r="W332" s="4"/>
      <c r="X332" s="4"/>
      <c r="Y332" s="4"/>
      <c r="Z332" s="4"/>
      <c r="AA332" s="4"/>
      <c r="AB332" s="4"/>
      <c r="AC332" s="4"/>
      <c r="AD332" s="4"/>
      <c r="AE332" s="4"/>
      <c r="AF332" s="4"/>
    </row>
    <row r="333" spans="2:32">
      <c r="K333" s="4"/>
      <c r="L333" s="4"/>
      <c r="M333" s="4"/>
      <c r="N333" s="4"/>
      <c r="O333" s="4"/>
      <c r="P333" s="4"/>
      <c r="Q333" s="4"/>
      <c r="R333" s="4"/>
      <c r="S333" s="4"/>
      <c r="T333" s="4"/>
      <c r="U333" s="4"/>
      <c r="V333" s="4"/>
      <c r="W333" s="4"/>
      <c r="X333" s="4"/>
      <c r="Y333" s="4"/>
      <c r="Z333" s="4"/>
      <c r="AA333" s="4"/>
      <c r="AB333" s="4"/>
      <c r="AC333" s="4"/>
      <c r="AD333" s="4"/>
      <c r="AE333" s="4"/>
      <c r="AF333" s="4"/>
    </row>
    <row r="334" spans="2:32">
      <c r="K334" s="4"/>
      <c r="L334" s="4"/>
      <c r="M334" s="4"/>
      <c r="N334" s="4"/>
      <c r="O334" s="4"/>
      <c r="P334" s="4"/>
      <c r="Q334" s="4"/>
      <c r="R334" s="4"/>
      <c r="S334" s="4"/>
      <c r="T334" s="4"/>
      <c r="U334" s="4"/>
      <c r="V334" s="4"/>
      <c r="W334" s="4"/>
      <c r="X334" s="4"/>
      <c r="Y334" s="4"/>
      <c r="Z334" s="4"/>
      <c r="AA334" s="4"/>
      <c r="AB334" s="4"/>
      <c r="AC334" s="4"/>
      <c r="AD334" s="4"/>
      <c r="AE334" s="4"/>
      <c r="AF334" s="4"/>
    </row>
    <row r="335" spans="2:32">
      <c r="K335" s="4"/>
      <c r="L335" s="4"/>
      <c r="M335" s="4"/>
      <c r="N335" s="4"/>
      <c r="O335" s="4"/>
      <c r="P335" s="4"/>
      <c r="Q335" s="4"/>
      <c r="R335" s="4"/>
      <c r="S335" s="4"/>
      <c r="T335" s="4"/>
      <c r="U335" s="4"/>
      <c r="V335" s="4"/>
      <c r="W335" s="4"/>
      <c r="X335" s="4"/>
      <c r="Y335" s="4"/>
      <c r="Z335" s="4"/>
      <c r="AA335" s="4"/>
      <c r="AB335" s="4"/>
      <c r="AC335" s="4"/>
      <c r="AD335" s="4"/>
      <c r="AE335" s="4"/>
      <c r="AF335" s="4"/>
    </row>
    <row r="336" spans="2:32">
      <c r="K336" s="4"/>
      <c r="L336" s="4"/>
      <c r="M336" s="4"/>
      <c r="N336" s="4"/>
      <c r="O336" s="4"/>
      <c r="P336" s="4"/>
      <c r="Q336" s="4"/>
      <c r="R336" s="4"/>
      <c r="S336" s="4"/>
      <c r="T336" s="4"/>
      <c r="U336" s="4"/>
      <c r="V336" s="4"/>
      <c r="W336" s="4"/>
      <c r="X336" s="4"/>
      <c r="Y336" s="4"/>
      <c r="Z336" s="4"/>
      <c r="AA336" s="4"/>
      <c r="AB336" s="4"/>
      <c r="AC336" s="4"/>
      <c r="AD336" s="4"/>
      <c r="AE336" s="4"/>
      <c r="AF336" s="4"/>
    </row>
    <row r="337" spans="11:32">
      <c r="K337" s="4"/>
      <c r="L337" s="4"/>
      <c r="M337" s="4"/>
      <c r="N337" s="4"/>
      <c r="O337" s="4"/>
      <c r="P337" s="4"/>
      <c r="Q337" s="4"/>
      <c r="R337" s="4"/>
      <c r="S337" s="4"/>
      <c r="T337" s="4"/>
      <c r="U337" s="4"/>
      <c r="V337" s="4"/>
      <c r="W337" s="4"/>
      <c r="X337" s="4"/>
      <c r="Y337" s="4"/>
      <c r="Z337" s="4"/>
      <c r="AA337" s="4"/>
      <c r="AB337" s="4"/>
      <c r="AC337" s="4"/>
      <c r="AD337" s="4"/>
      <c r="AE337" s="4"/>
      <c r="AF337" s="4"/>
    </row>
    <row r="338" spans="11:32">
      <c r="K338" s="4"/>
      <c r="L338" s="4"/>
      <c r="M338" s="4"/>
      <c r="N338" s="4"/>
      <c r="O338" s="4"/>
      <c r="P338" s="4"/>
      <c r="Q338" s="4"/>
      <c r="R338" s="4"/>
      <c r="S338" s="4"/>
      <c r="T338" s="4"/>
      <c r="U338" s="4"/>
      <c r="V338" s="4"/>
      <c r="W338" s="4"/>
      <c r="X338" s="4"/>
      <c r="Y338" s="4"/>
      <c r="Z338" s="4"/>
      <c r="AA338" s="4"/>
      <c r="AB338" s="4"/>
      <c r="AC338" s="4"/>
      <c r="AD338" s="4"/>
      <c r="AE338" s="4"/>
      <c r="AF338" s="4"/>
    </row>
    <row r="339" spans="11:32">
      <c r="K339" s="4"/>
      <c r="L339" s="4"/>
      <c r="M339" s="4"/>
      <c r="N339" s="4"/>
      <c r="O339" s="4"/>
      <c r="P339" s="4"/>
      <c r="Q339" s="4"/>
      <c r="R339" s="4"/>
      <c r="S339" s="4"/>
      <c r="T339" s="4"/>
      <c r="U339" s="4"/>
      <c r="V339" s="4"/>
      <c r="W339" s="4"/>
      <c r="X339" s="4"/>
      <c r="Y339" s="4"/>
      <c r="Z339" s="4"/>
      <c r="AA339" s="4"/>
      <c r="AB339" s="4"/>
      <c r="AC339" s="4"/>
      <c r="AD339" s="4"/>
      <c r="AE339" s="4"/>
      <c r="AF339" s="4"/>
    </row>
    <row r="340" spans="11:32">
      <c r="K340" s="4"/>
      <c r="L340" s="4"/>
      <c r="M340" s="4"/>
      <c r="N340" s="4"/>
      <c r="O340" s="4"/>
      <c r="P340" s="4"/>
      <c r="Q340" s="4"/>
      <c r="R340" s="4"/>
      <c r="S340" s="4"/>
      <c r="T340" s="4"/>
      <c r="U340" s="4"/>
      <c r="V340" s="4"/>
      <c r="W340" s="4"/>
      <c r="X340" s="4"/>
      <c r="Y340" s="4"/>
      <c r="Z340" s="4"/>
      <c r="AA340" s="4"/>
      <c r="AB340" s="4"/>
      <c r="AC340" s="4"/>
      <c r="AD340" s="4"/>
      <c r="AE340" s="4"/>
      <c r="AF340" s="4"/>
    </row>
    <row r="341" spans="11:32">
      <c r="K341" s="4"/>
      <c r="L341" s="4"/>
      <c r="M341" s="4"/>
      <c r="N341" s="4"/>
      <c r="O341" s="4"/>
      <c r="P341" s="4"/>
      <c r="Q341" s="4"/>
      <c r="R341" s="4"/>
      <c r="S341" s="4"/>
      <c r="T341" s="4"/>
      <c r="U341" s="4"/>
      <c r="V341" s="4"/>
      <c r="W341" s="4"/>
      <c r="X341" s="4"/>
      <c r="Y341" s="4"/>
      <c r="Z341" s="4"/>
      <c r="AA341" s="4"/>
      <c r="AB341" s="4"/>
      <c r="AC341" s="4"/>
      <c r="AD341" s="4"/>
      <c r="AE341" s="4"/>
      <c r="AF341" s="4"/>
    </row>
    <row r="342" spans="11:32">
      <c r="K342" s="4"/>
      <c r="L342" s="4"/>
      <c r="M342" s="4"/>
      <c r="N342" s="4"/>
      <c r="O342" s="4"/>
      <c r="P342" s="4"/>
      <c r="Q342" s="4"/>
      <c r="R342" s="4"/>
      <c r="S342" s="4"/>
      <c r="T342" s="4"/>
      <c r="U342" s="4"/>
      <c r="V342" s="4"/>
      <c r="W342" s="4"/>
      <c r="X342" s="4"/>
      <c r="Y342" s="4"/>
      <c r="Z342" s="4"/>
      <c r="AA342" s="4"/>
      <c r="AB342" s="4"/>
      <c r="AC342" s="4"/>
      <c r="AD342" s="4"/>
      <c r="AE342" s="4"/>
      <c r="AF342" s="4"/>
    </row>
    <row r="343" spans="11:32">
      <c r="K343" s="4"/>
      <c r="L343" s="4"/>
      <c r="M343" s="4"/>
      <c r="N343" s="4"/>
      <c r="O343" s="4"/>
      <c r="P343" s="4"/>
      <c r="Q343" s="4"/>
      <c r="R343" s="4"/>
      <c r="S343" s="4"/>
      <c r="T343" s="4"/>
      <c r="U343" s="4"/>
      <c r="V343" s="4"/>
      <c r="W343" s="4"/>
      <c r="X343" s="4"/>
      <c r="Y343" s="4"/>
      <c r="Z343" s="4"/>
      <c r="AA343" s="4"/>
      <c r="AB343" s="4"/>
      <c r="AC343" s="4"/>
      <c r="AD343" s="4"/>
      <c r="AE343" s="4"/>
      <c r="AF343" s="4"/>
    </row>
    <row r="344" spans="11:32">
      <c r="K344" s="4"/>
      <c r="L344" s="4"/>
      <c r="M344" s="4"/>
      <c r="N344" s="4"/>
      <c r="O344" s="4"/>
      <c r="P344" s="4"/>
      <c r="Q344" s="4"/>
      <c r="R344" s="4"/>
      <c r="S344" s="4"/>
      <c r="T344" s="4"/>
      <c r="U344" s="4"/>
      <c r="V344" s="4"/>
      <c r="W344" s="4"/>
      <c r="X344" s="4"/>
      <c r="Y344" s="4"/>
      <c r="Z344" s="4"/>
      <c r="AA344" s="4"/>
      <c r="AB344" s="4"/>
      <c r="AC344" s="4"/>
      <c r="AD344" s="4"/>
      <c r="AE344" s="4"/>
      <c r="AF344" s="4"/>
    </row>
    <row r="345" spans="11:32">
      <c r="K345" s="4"/>
      <c r="L345" s="4"/>
      <c r="M345" s="4"/>
      <c r="N345" s="4"/>
      <c r="O345" s="4"/>
      <c r="P345" s="4"/>
      <c r="Q345" s="4"/>
      <c r="R345" s="4"/>
      <c r="S345" s="4"/>
      <c r="T345" s="4"/>
      <c r="U345" s="4"/>
      <c r="V345" s="4"/>
      <c r="W345" s="4"/>
      <c r="X345" s="4"/>
      <c r="Y345" s="4"/>
      <c r="Z345" s="4"/>
      <c r="AA345" s="4"/>
      <c r="AB345" s="4"/>
      <c r="AC345" s="4"/>
      <c r="AD345" s="4"/>
      <c r="AE345" s="4"/>
      <c r="AF345" s="4"/>
    </row>
    <row r="346" spans="11:32">
      <c r="K346" s="4"/>
      <c r="L346" s="4"/>
      <c r="M346" s="4"/>
      <c r="N346" s="4"/>
      <c r="O346" s="4"/>
      <c r="P346" s="4"/>
      <c r="Q346" s="4"/>
      <c r="R346" s="4"/>
      <c r="S346" s="4"/>
      <c r="T346" s="4"/>
      <c r="U346" s="4"/>
      <c r="V346" s="4"/>
      <c r="W346" s="4"/>
      <c r="X346" s="4"/>
      <c r="Y346" s="4"/>
      <c r="Z346" s="4"/>
      <c r="AA346" s="4"/>
      <c r="AB346" s="4"/>
      <c r="AC346" s="4"/>
      <c r="AD346" s="4"/>
      <c r="AE346" s="4"/>
      <c r="AF346" s="4"/>
    </row>
    <row r="347" spans="11:32">
      <c r="K347" s="4"/>
      <c r="L347" s="4"/>
      <c r="M347" s="4"/>
      <c r="N347" s="4"/>
      <c r="O347" s="4"/>
      <c r="P347" s="4"/>
      <c r="Q347" s="4"/>
      <c r="R347" s="4"/>
      <c r="S347" s="4"/>
      <c r="T347" s="4"/>
      <c r="U347" s="4"/>
      <c r="V347" s="4"/>
      <c r="W347" s="4"/>
      <c r="X347" s="4"/>
      <c r="Y347" s="4"/>
      <c r="Z347" s="4"/>
      <c r="AA347" s="4"/>
      <c r="AB347" s="4"/>
      <c r="AC347" s="4"/>
      <c r="AD347" s="4"/>
      <c r="AE347" s="4"/>
      <c r="AF347" s="4"/>
    </row>
    <row r="348" spans="11:32">
      <c r="K348" s="4"/>
      <c r="L348" s="4"/>
      <c r="M348" s="4"/>
      <c r="N348" s="4"/>
      <c r="O348" s="4"/>
      <c r="P348" s="4"/>
      <c r="Q348" s="4"/>
      <c r="R348" s="4"/>
      <c r="S348" s="4"/>
      <c r="T348" s="4"/>
      <c r="U348" s="4"/>
      <c r="V348" s="4"/>
      <c r="W348" s="4"/>
      <c r="X348" s="4"/>
      <c r="Y348" s="4"/>
      <c r="Z348" s="4"/>
      <c r="AA348" s="4"/>
      <c r="AB348" s="4"/>
      <c r="AC348" s="4"/>
      <c r="AD348" s="4"/>
      <c r="AE348" s="4"/>
      <c r="AF348" s="4"/>
    </row>
    <row r="349" spans="11:32">
      <c r="K349" s="4"/>
      <c r="L349" s="4"/>
      <c r="M349" s="4"/>
      <c r="N349" s="4"/>
      <c r="O349" s="4"/>
      <c r="P349" s="4"/>
      <c r="Q349" s="4"/>
      <c r="R349" s="4"/>
      <c r="S349" s="4"/>
      <c r="T349" s="4"/>
      <c r="U349" s="4"/>
      <c r="V349" s="4"/>
      <c r="W349" s="4"/>
      <c r="X349" s="4"/>
      <c r="Y349" s="4"/>
      <c r="Z349" s="4"/>
      <c r="AA349" s="4"/>
      <c r="AB349" s="4"/>
      <c r="AC349" s="4"/>
      <c r="AD349" s="4"/>
      <c r="AE349" s="4"/>
      <c r="AF349" s="4"/>
    </row>
    <row r="350" spans="11:32">
      <c r="K350" s="4"/>
      <c r="L350" s="4"/>
      <c r="M350" s="4"/>
      <c r="N350" s="4"/>
      <c r="O350" s="4"/>
      <c r="P350" s="4"/>
      <c r="Q350" s="4"/>
      <c r="R350" s="4"/>
      <c r="S350" s="4"/>
      <c r="T350" s="4"/>
      <c r="U350" s="4"/>
      <c r="V350" s="4"/>
      <c r="W350" s="4"/>
      <c r="X350" s="4"/>
      <c r="Y350" s="4"/>
      <c r="Z350" s="4"/>
      <c r="AA350" s="4"/>
      <c r="AB350" s="4"/>
      <c r="AC350" s="4"/>
      <c r="AD350" s="4"/>
      <c r="AE350" s="4"/>
      <c r="AF350" s="4"/>
    </row>
    <row r="351" spans="11:32">
      <c r="K351" s="4"/>
      <c r="L351" s="4"/>
      <c r="M351" s="4"/>
      <c r="N351" s="4"/>
      <c r="O351" s="4"/>
      <c r="P351" s="4"/>
      <c r="Q351" s="4"/>
      <c r="R351" s="4"/>
      <c r="S351" s="4"/>
      <c r="T351" s="4"/>
      <c r="U351" s="4"/>
      <c r="V351" s="4"/>
      <c r="W351" s="4"/>
      <c r="X351" s="4"/>
      <c r="Y351" s="4"/>
      <c r="Z351" s="4"/>
      <c r="AA351" s="4"/>
      <c r="AB351" s="4"/>
      <c r="AC351" s="4"/>
      <c r="AD351" s="4"/>
      <c r="AE351" s="4"/>
      <c r="AF351" s="4"/>
    </row>
    <row r="352" spans="11:32">
      <c r="K352" s="4"/>
      <c r="L352" s="4"/>
      <c r="M352" s="4"/>
      <c r="N352" s="4"/>
      <c r="O352" s="4"/>
      <c r="P352" s="4"/>
      <c r="Q352" s="4"/>
      <c r="R352" s="4"/>
      <c r="S352" s="4"/>
      <c r="T352" s="4"/>
      <c r="U352" s="4"/>
      <c r="V352" s="4"/>
      <c r="W352" s="4"/>
      <c r="X352" s="4"/>
      <c r="Y352" s="4"/>
      <c r="Z352" s="4"/>
      <c r="AA352" s="4"/>
      <c r="AB352" s="4"/>
      <c r="AC352" s="4"/>
      <c r="AD352" s="4"/>
      <c r="AE352" s="4"/>
      <c r="AF352" s="4"/>
    </row>
    <row r="353" spans="11:32">
      <c r="K353" s="4"/>
      <c r="L353" s="4"/>
      <c r="M353" s="4"/>
      <c r="N353" s="4"/>
      <c r="O353" s="4"/>
      <c r="P353" s="4"/>
      <c r="Q353" s="4"/>
      <c r="R353" s="4"/>
      <c r="S353" s="4"/>
      <c r="T353" s="4"/>
      <c r="U353" s="4"/>
      <c r="V353" s="4"/>
      <c r="W353" s="4"/>
      <c r="X353" s="4"/>
      <c r="Y353" s="4"/>
      <c r="Z353" s="4"/>
      <c r="AA353" s="4"/>
      <c r="AB353" s="4"/>
      <c r="AC353" s="4"/>
      <c r="AD353" s="4"/>
      <c r="AE353" s="4"/>
      <c r="AF353" s="4"/>
    </row>
    <row r="354" spans="11:32">
      <c r="K354" s="4"/>
      <c r="L354" s="4"/>
      <c r="M354" s="4"/>
      <c r="N354" s="4"/>
      <c r="O354" s="4"/>
      <c r="P354" s="4"/>
      <c r="Q354" s="4"/>
      <c r="R354" s="4"/>
      <c r="S354" s="4"/>
      <c r="T354" s="4"/>
      <c r="U354" s="4"/>
      <c r="V354" s="4"/>
      <c r="W354" s="4"/>
      <c r="X354" s="4"/>
      <c r="Y354" s="4"/>
      <c r="Z354" s="4"/>
      <c r="AA354" s="4"/>
      <c r="AB354" s="4"/>
      <c r="AC354" s="4"/>
      <c r="AD354" s="4"/>
      <c r="AE354" s="4"/>
      <c r="AF354" s="4"/>
    </row>
    <row r="355" spans="11:32">
      <c r="K355" s="4"/>
      <c r="L355" s="4"/>
      <c r="M355" s="4"/>
      <c r="N355" s="4"/>
      <c r="O355" s="4"/>
      <c r="P355" s="4"/>
      <c r="Q355" s="4"/>
      <c r="R355" s="4"/>
      <c r="S355" s="4"/>
      <c r="T355" s="4"/>
      <c r="U355" s="4"/>
      <c r="V355" s="4"/>
      <c r="W355" s="4"/>
      <c r="X355" s="4"/>
      <c r="Y355" s="4"/>
      <c r="Z355" s="4"/>
      <c r="AA355" s="4"/>
      <c r="AB355" s="4"/>
      <c r="AC355" s="4"/>
      <c r="AD355" s="4"/>
      <c r="AE355" s="4"/>
      <c r="AF355" s="4"/>
    </row>
    <row r="356" spans="11:32">
      <c r="K356" s="4"/>
      <c r="L356" s="4"/>
      <c r="M356" s="4"/>
      <c r="N356" s="4"/>
      <c r="O356" s="4"/>
      <c r="P356" s="4"/>
      <c r="Q356" s="4"/>
      <c r="R356" s="4"/>
      <c r="S356" s="4"/>
      <c r="T356" s="4"/>
      <c r="U356" s="4"/>
      <c r="V356" s="4"/>
      <c r="W356" s="4"/>
      <c r="X356" s="4"/>
      <c r="Y356" s="4"/>
      <c r="Z356" s="4"/>
      <c r="AA356" s="4"/>
      <c r="AB356" s="4"/>
      <c r="AC356" s="4"/>
      <c r="AD356" s="4"/>
      <c r="AE356" s="4"/>
      <c r="AF356" s="4"/>
    </row>
    <row r="357" spans="11:32">
      <c r="K357" s="4"/>
      <c r="L357" s="4"/>
      <c r="M357" s="4"/>
      <c r="N357" s="4"/>
      <c r="O357" s="4"/>
      <c r="P357" s="4"/>
      <c r="Q357" s="4"/>
      <c r="R357" s="4"/>
      <c r="S357" s="4"/>
      <c r="T357" s="4"/>
      <c r="U357" s="4"/>
      <c r="V357" s="4"/>
      <c r="W357" s="4"/>
      <c r="X357" s="4"/>
      <c r="Y357" s="4"/>
      <c r="Z357" s="4"/>
      <c r="AA357" s="4"/>
      <c r="AB357" s="4"/>
      <c r="AC357" s="4"/>
      <c r="AD357" s="4"/>
      <c r="AE357" s="4"/>
      <c r="AF357" s="4"/>
    </row>
    <row r="358" spans="11:32">
      <c r="K358" s="4"/>
      <c r="L358" s="4"/>
      <c r="M358" s="4"/>
      <c r="N358" s="4"/>
      <c r="O358" s="4"/>
      <c r="P358" s="4"/>
      <c r="Q358" s="4"/>
      <c r="R358" s="4"/>
      <c r="S358" s="4"/>
      <c r="T358" s="4"/>
      <c r="U358" s="4"/>
      <c r="V358" s="4"/>
      <c r="W358" s="4"/>
      <c r="X358" s="4"/>
      <c r="Y358" s="4"/>
      <c r="Z358" s="4"/>
      <c r="AA358" s="4"/>
      <c r="AB358" s="4"/>
      <c r="AC358" s="4"/>
      <c r="AD358" s="4"/>
      <c r="AE358" s="4"/>
      <c r="AF358" s="4"/>
    </row>
    <row r="359" spans="11:32">
      <c r="K359" s="4"/>
      <c r="L359" s="4"/>
      <c r="M359" s="4"/>
      <c r="N359" s="4"/>
      <c r="O359" s="4"/>
      <c r="P359" s="4"/>
      <c r="Q359" s="4"/>
      <c r="R359" s="4"/>
      <c r="S359" s="4"/>
      <c r="T359" s="4"/>
      <c r="U359" s="4"/>
      <c r="V359" s="4"/>
      <c r="W359" s="4"/>
      <c r="X359" s="4"/>
      <c r="Y359" s="4"/>
      <c r="Z359" s="4"/>
      <c r="AA359" s="4"/>
      <c r="AB359" s="4"/>
      <c r="AC359" s="4"/>
      <c r="AD359" s="4"/>
      <c r="AE359" s="4"/>
      <c r="AF359" s="4"/>
    </row>
    <row r="360" spans="11:32">
      <c r="K360" s="4"/>
      <c r="L360" s="4"/>
      <c r="M360" s="4"/>
      <c r="N360" s="4"/>
      <c r="O360" s="4"/>
      <c r="P360" s="4"/>
      <c r="Q360" s="4"/>
      <c r="R360" s="4"/>
      <c r="S360" s="4"/>
      <c r="T360" s="4"/>
      <c r="U360" s="4"/>
      <c r="V360" s="4"/>
      <c r="W360" s="4"/>
      <c r="X360" s="4"/>
      <c r="Y360" s="4"/>
      <c r="Z360" s="4"/>
      <c r="AA360" s="4"/>
      <c r="AB360" s="4"/>
      <c r="AC360" s="4"/>
      <c r="AD360" s="4"/>
      <c r="AE360" s="4"/>
      <c r="AF360" s="4"/>
    </row>
    <row r="361" spans="11:32">
      <c r="K361" s="4"/>
      <c r="L361" s="4"/>
      <c r="M361" s="4"/>
      <c r="N361" s="4"/>
      <c r="O361" s="4"/>
      <c r="P361" s="4"/>
      <c r="Q361" s="4"/>
      <c r="R361" s="4"/>
      <c r="S361" s="4"/>
      <c r="T361" s="4"/>
      <c r="U361" s="4"/>
      <c r="V361" s="4"/>
      <c r="W361" s="4"/>
      <c r="X361" s="4"/>
      <c r="Y361" s="4"/>
      <c r="Z361" s="4"/>
      <c r="AA361" s="4"/>
      <c r="AB361" s="4"/>
      <c r="AC361" s="4"/>
      <c r="AD361" s="4"/>
      <c r="AE361" s="4"/>
      <c r="AF361" s="4"/>
    </row>
    <row r="362" spans="11:32">
      <c r="K362" s="4"/>
      <c r="L362" s="4"/>
      <c r="M362" s="4"/>
      <c r="N362" s="4"/>
      <c r="O362" s="4"/>
      <c r="P362" s="4"/>
      <c r="Q362" s="4"/>
      <c r="R362" s="4"/>
      <c r="S362" s="4"/>
      <c r="T362" s="4"/>
      <c r="U362" s="4"/>
      <c r="V362" s="4"/>
      <c r="W362" s="4"/>
      <c r="X362" s="4"/>
      <c r="Y362" s="4"/>
      <c r="Z362" s="4"/>
      <c r="AA362" s="4"/>
      <c r="AB362" s="4"/>
      <c r="AC362" s="4"/>
      <c r="AD362" s="4"/>
      <c r="AE362" s="4"/>
      <c r="AF362" s="4"/>
    </row>
    <row r="363" spans="11:32">
      <c r="K363" s="4"/>
      <c r="L363" s="4"/>
      <c r="M363" s="4"/>
      <c r="N363" s="4"/>
      <c r="O363" s="4"/>
      <c r="P363" s="4"/>
      <c r="Q363" s="4"/>
      <c r="R363" s="4"/>
      <c r="S363" s="4"/>
      <c r="T363" s="4"/>
      <c r="U363" s="4"/>
      <c r="V363" s="4"/>
      <c r="W363" s="4"/>
      <c r="X363" s="4"/>
      <c r="Y363" s="4"/>
      <c r="Z363" s="4"/>
      <c r="AA363" s="4"/>
      <c r="AB363" s="4"/>
      <c r="AC363" s="4"/>
      <c r="AD363" s="4"/>
      <c r="AE363" s="4"/>
      <c r="AF363" s="4"/>
    </row>
    <row r="364" spans="11:32">
      <c r="K364" s="4"/>
      <c r="L364" s="4"/>
      <c r="M364" s="4"/>
      <c r="N364" s="4"/>
      <c r="O364" s="4"/>
      <c r="P364" s="4"/>
      <c r="Q364" s="4"/>
      <c r="R364" s="4"/>
      <c r="S364" s="4"/>
      <c r="T364" s="4"/>
      <c r="U364" s="4"/>
      <c r="V364" s="4"/>
      <c r="W364" s="4"/>
      <c r="X364" s="4"/>
      <c r="Y364" s="4"/>
      <c r="Z364" s="4"/>
      <c r="AA364" s="4"/>
      <c r="AB364" s="4"/>
      <c r="AC364" s="4"/>
      <c r="AD364" s="4"/>
      <c r="AE364" s="4"/>
      <c r="AF364" s="4"/>
    </row>
    <row r="365" spans="11:32">
      <c r="K365" s="4"/>
      <c r="L365" s="4"/>
      <c r="M365" s="4"/>
      <c r="N365" s="4"/>
      <c r="O365" s="4"/>
      <c r="P365" s="4"/>
      <c r="Q365" s="4"/>
      <c r="R365" s="4"/>
      <c r="S365" s="4"/>
      <c r="T365" s="4"/>
      <c r="U365" s="4"/>
      <c r="V365" s="4"/>
      <c r="W365" s="4"/>
      <c r="X365" s="4"/>
      <c r="Y365" s="4"/>
      <c r="Z365" s="4"/>
      <c r="AA365" s="4"/>
      <c r="AB365" s="4"/>
      <c r="AC365" s="4"/>
      <c r="AD365" s="4"/>
      <c r="AE365" s="4"/>
      <c r="AF365" s="4"/>
    </row>
    <row r="366" spans="11:32">
      <c r="K366" s="4"/>
      <c r="L366" s="4"/>
      <c r="M366" s="4"/>
      <c r="N366" s="4"/>
      <c r="O366" s="4"/>
      <c r="P366" s="4"/>
      <c r="Q366" s="4"/>
      <c r="R366" s="4"/>
      <c r="S366" s="4"/>
      <c r="T366" s="4"/>
      <c r="U366" s="4"/>
      <c r="V366" s="4"/>
      <c r="W366" s="4"/>
      <c r="X366" s="4"/>
      <c r="Y366" s="4"/>
      <c r="Z366" s="4"/>
      <c r="AA366" s="4"/>
      <c r="AB366" s="4"/>
      <c r="AC366" s="4"/>
      <c r="AD366" s="4"/>
      <c r="AE366" s="4"/>
      <c r="AF366" s="4"/>
    </row>
    <row r="367" spans="11:32">
      <c r="K367" s="4"/>
      <c r="L367" s="4"/>
      <c r="M367" s="4"/>
      <c r="N367" s="4"/>
      <c r="O367" s="4"/>
      <c r="P367" s="4"/>
      <c r="Q367" s="4"/>
      <c r="R367" s="4"/>
      <c r="S367" s="4"/>
      <c r="T367" s="4"/>
      <c r="U367" s="4"/>
      <c r="V367" s="4"/>
      <c r="W367" s="4"/>
      <c r="X367" s="4"/>
      <c r="Y367" s="4"/>
      <c r="Z367" s="4"/>
      <c r="AA367" s="4"/>
      <c r="AB367" s="4"/>
      <c r="AC367" s="4"/>
      <c r="AD367" s="4"/>
      <c r="AE367" s="4"/>
      <c r="AF367" s="4"/>
    </row>
    <row r="368" spans="11:32">
      <c r="K368" s="4"/>
      <c r="L368" s="4"/>
      <c r="M368" s="4"/>
      <c r="N368" s="4"/>
      <c r="O368" s="4"/>
      <c r="P368" s="4"/>
      <c r="Q368" s="4"/>
      <c r="R368" s="4"/>
      <c r="S368" s="4"/>
      <c r="T368" s="4"/>
      <c r="U368" s="4"/>
      <c r="V368" s="4"/>
      <c r="W368" s="4"/>
      <c r="X368" s="4"/>
      <c r="Y368" s="4"/>
      <c r="Z368" s="4"/>
      <c r="AA368" s="4"/>
      <c r="AB368" s="4"/>
      <c r="AC368" s="4"/>
      <c r="AD368" s="4"/>
      <c r="AE368" s="4"/>
      <c r="AF368" s="4"/>
    </row>
    <row r="369" spans="11:32">
      <c r="K369" s="4"/>
      <c r="L369" s="4"/>
      <c r="M369" s="4"/>
      <c r="N369" s="4"/>
      <c r="O369" s="4"/>
      <c r="P369" s="4"/>
      <c r="Q369" s="4"/>
      <c r="R369" s="4"/>
      <c r="S369" s="4"/>
      <c r="T369" s="4"/>
      <c r="U369" s="4"/>
      <c r="V369" s="4"/>
      <c r="W369" s="4"/>
      <c r="X369" s="4"/>
      <c r="Y369" s="4"/>
      <c r="Z369" s="4"/>
      <c r="AA369" s="4"/>
      <c r="AB369" s="4"/>
      <c r="AC369" s="4"/>
      <c r="AD369" s="4"/>
      <c r="AE369" s="4"/>
      <c r="AF369" s="4"/>
    </row>
    <row r="370" spans="11:32">
      <c r="K370" s="4"/>
      <c r="L370" s="4"/>
      <c r="M370" s="4"/>
      <c r="N370" s="4"/>
      <c r="O370" s="4"/>
      <c r="P370" s="4"/>
      <c r="Q370" s="4"/>
      <c r="R370" s="4"/>
      <c r="S370" s="4"/>
      <c r="T370" s="4"/>
      <c r="U370" s="4"/>
      <c r="V370" s="4"/>
      <c r="W370" s="4"/>
      <c r="X370" s="4"/>
      <c r="Y370" s="4"/>
      <c r="Z370" s="4"/>
      <c r="AA370" s="4"/>
      <c r="AB370" s="4"/>
      <c r="AC370" s="4"/>
      <c r="AD370" s="4"/>
      <c r="AE370" s="4"/>
      <c r="AF370" s="4"/>
    </row>
    <row r="371" spans="11:32">
      <c r="K371" s="4"/>
      <c r="L371" s="4"/>
      <c r="M371" s="4"/>
      <c r="N371" s="4"/>
      <c r="O371" s="4"/>
      <c r="P371" s="4"/>
      <c r="Q371" s="4"/>
      <c r="R371" s="4"/>
      <c r="S371" s="4"/>
      <c r="T371" s="4"/>
      <c r="U371" s="4"/>
      <c r="V371" s="4"/>
      <c r="W371" s="4"/>
      <c r="X371" s="4"/>
      <c r="Y371" s="4"/>
      <c r="Z371" s="4"/>
      <c r="AA371" s="4"/>
      <c r="AB371" s="4"/>
      <c r="AC371" s="4"/>
      <c r="AD371" s="4"/>
      <c r="AE371" s="4"/>
      <c r="AF371" s="4"/>
    </row>
    <row r="372" spans="11:32">
      <c r="K372" s="4"/>
      <c r="L372" s="4"/>
      <c r="M372" s="4"/>
      <c r="N372" s="4"/>
      <c r="O372" s="4"/>
      <c r="P372" s="4"/>
      <c r="Q372" s="4"/>
      <c r="R372" s="4"/>
      <c r="S372" s="4"/>
      <c r="T372" s="4"/>
      <c r="U372" s="4"/>
      <c r="V372" s="4"/>
      <c r="W372" s="4"/>
      <c r="X372" s="4"/>
      <c r="Y372" s="4"/>
      <c r="Z372" s="4"/>
      <c r="AA372" s="4"/>
      <c r="AB372" s="4"/>
      <c r="AC372" s="4"/>
      <c r="AD372" s="4"/>
      <c r="AE372" s="4"/>
      <c r="AF372" s="4"/>
    </row>
    <row r="373" spans="11:32">
      <c r="K373" s="4"/>
      <c r="L373" s="4"/>
      <c r="M373" s="4"/>
      <c r="N373" s="4"/>
      <c r="O373" s="4"/>
      <c r="P373" s="4"/>
      <c r="Q373" s="4"/>
      <c r="R373" s="4"/>
      <c r="S373" s="4"/>
      <c r="T373" s="4"/>
      <c r="U373" s="4"/>
      <c r="V373" s="4"/>
      <c r="W373" s="4"/>
      <c r="X373" s="4"/>
      <c r="Y373" s="4"/>
      <c r="Z373" s="4"/>
      <c r="AA373" s="4"/>
      <c r="AB373" s="4"/>
      <c r="AC373" s="4"/>
      <c r="AD373" s="4"/>
      <c r="AE373" s="4"/>
      <c r="AF373" s="4"/>
    </row>
    <row r="374" spans="11:32">
      <c r="K374" s="4"/>
      <c r="L374" s="4"/>
      <c r="M374" s="4"/>
      <c r="N374" s="4"/>
      <c r="O374" s="4"/>
      <c r="P374" s="4"/>
      <c r="Q374" s="4"/>
      <c r="R374" s="4"/>
      <c r="S374" s="4"/>
      <c r="T374" s="4"/>
      <c r="U374" s="4"/>
      <c r="V374" s="4"/>
      <c r="W374" s="4"/>
      <c r="X374" s="4"/>
      <c r="Y374" s="4"/>
      <c r="Z374" s="4"/>
      <c r="AA374" s="4"/>
      <c r="AB374" s="4"/>
      <c r="AC374" s="4"/>
      <c r="AD374" s="4"/>
      <c r="AE374" s="4"/>
      <c r="AF374" s="4"/>
    </row>
    <row r="375" spans="11:32">
      <c r="K375" s="4"/>
      <c r="L375" s="4"/>
      <c r="M375" s="4"/>
      <c r="N375" s="4"/>
      <c r="O375" s="4"/>
      <c r="P375" s="4"/>
      <c r="Q375" s="4"/>
      <c r="R375" s="4"/>
      <c r="S375" s="4"/>
      <c r="T375" s="4"/>
      <c r="U375" s="4"/>
      <c r="V375" s="4"/>
      <c r="W375" s="4"/>
      <c r="X375" s="4"/>
      <c r="Y375" s="4"/>
      <c r="Z375" s="4"/>
      <c r="AA375" s="4"/>
      <c r="AB375" s="4"/>
      <c r="AC375" s="4"/>
      <c r="AD375" s="4"/>
      <c r="AE375" s="4"/>
      <c r="AF375" s="4"/>
    </row>
    <row r="376" spans="11:32">
      <c r="K376" s="4"/>
      <c r="L376" s="4"/>
      <c r="M376" s="4"/>
      <c r="N376" s="4"/>
      <c r="O376" s="4"/>
      <c r="P376" s="4"/>
      <c r="Q376" s="4"/>
      <c r="R376" s="4"/>
      <c r="S376" s="4"/>
      <c r="T376" s="4"/>
      <c r="U376" s="4"/>
      <c r="V376" s="4"/>
      <c r="W376" s="4"/>
      <c r="X376" s="4"/>
      <c r="Y376" s="4"/>
      <c r="Z376" s="4"/>
      <c r="AA376" s="4"/>
      <c r="AB376" s="4"/>
      <c r="AC376" s="4"/>
      <c r="AD376" s="4"/>
      <c r="AE376" s="4"/>
      <c r="AF376" s="4"/>
    </row>
    <row r="377" spans="11:32">
      <c r="K377" s="4"/>
      <c r="L377" s="4"/>
      <c r="M377" s="4"/>
      <c r="N377" s="4"/>
      <c r="O377" s="4"/>
      <c r="P377" s="4"/>
      <c r="Q377" s="4"/>
      <c r="R377" s="4"/>
      <c r="S377" s="4"/>
      <c r="T377" s="4"/>
      <c r="U377" s="4"/>
      <c r="V377" s="4"/>
      <c r="W377" s="4"/>
      <c r="X377" s="4"/>
      <c r="Y377" s="4"/>
      <c r="Z377" s="4"/>
      <c r="AA377" s="4"/>
      <c r="AB377" s="4"/>
      <c r="AC377" s="4"/>
      <c r="AD377" s="4"/>
      <c r="AE377" s="4"/>
      <c r="AF377" s="4"/>
    </row>
    <row r="378" spans="11:32">
      <c r="K378" s="4"/>
      <c r="L378" s="4"/>
      <c r="M378" s="4"/>
      <c r="N378" s="4"/>
      <c r="O378" s="4"/>
      <c r="P378" s="4"/>
      <c r="Q378" s="4"/>
      <c r="R378" s="4"/>
      <c r="S378" s="4"/>
      <c r="T378" s="4"/>
      <c r="U378" s="4"/>
      <c r="V378" s="4"/>
      <c r="W378" s="4"/>
      <c r="X378" s="4"/>
      <c r="Y378" s="4"/>
      <c r="Z378" s="4"/>
      <c r="AA378" s="4"/>
      <c r="AB378" s="4"/>
      <c r="AC378" s="4"/>
      <c r="AD378" s="4"/>
      <c r="AE378" s="4"/>
      <c r="AF378" s="4"/>
    </row>
    <row r="379" spans="11:32">
      <c r="K379" s="4"/>
      <c r="L379" s="4"/>
      <c r="M379" s="4"/>
      <c r="N379" s="4"/>
      <c r="O379" s="4"/>
      <c r="P379" s="4"/>
      <c r="Q379" s="4"/>
      <c r="R379" s="4"/>
      <c r="S379" s="4"/>
      <c r="T379" s="4"/>
      <c r="U379" s="4"/>
      <c r="V379" s="4"/>
      <c r="W379" s="4"/>
      <c r="X379" s="4"/>
      <c r="Y379" s="4"/>
      <c r="Z379" s="4"/>
      <c r="AA379" s="4"/>
      <c r="AB379" s="4"/>
      <c r="AC379" s="4"/>
      <c r="AD379" s="4"/>
      <c r="AE379" s="4"/>
      <c r="AF379" s="4"/>
    </row>
    <row r="380" spans="11:32">
      <c r="K380" s="4"/>
      <c r="L380" s="4"/>
      <c r="M380" s="4"/>
      <c r="N380" s="4"/>
      <c r="O380" s="4"/>
      <c r="P380" s="4"/>
      <c r="Q380" s="4"/>
      <c r="R380" s="4"/>
      <c r="S380" s="4"/>
      <c r="T380" s="4"/>
      <c r="U380" s="4"/>
      <c r="V380" s="4"/>
      <c r="W380" s="4"/>
      <c r="X380" s="4"/>
      <c r="Y380" s="4"/>
      <c r="Z380" s="4"/>
      <c r="AA380" s="4"/>
      <c r="AB380" s="4"/>
      <c r="AC380" s="4"/>
      <c r="AD380" s="4"/>
      <c r="AE380" s="4"/>
      <c r="AF380" s="4"/>
    </row>
    <row r="381" spans="11:32">
      <c r="K381" s="4"/>
      <c r="L381" s="4"/>
      <c r="M381" s="4"/>
      <c r="N381" s="4"/>
      <c r="O381" s="4"/>
      <c r="P381" s="4"/>
      <c r="Q381" s="4"/>
      <c r="R381" s="4"/>
      <c r="S381" s="4"/>
      <c r="T381" s="4"/>
      <c r="U381" s="4"/>
      <c r="V381" s="4"/>
      <c r="W381" s="4"/>
      <c r="X381" s="4"/>
      <c r="Y381" s="4"/>
      <c r="Z381" s="4"/>
      <c r="AA381" s="4"/>
      <c r="AB381" s="4"/>
      <c r="AC381" s="4"/>
      <c r="AD381" s="4"/>
      <c r="AE381" s="4"/>
      <c r="AF381" s="4"/>
    </row>
    <row r="382" spans="11:32">
      <c r="K382" s="4"/>
      <c r="L382" s="4"/>
      <c r="M382" s="4"/>
      <c r="N382" s="4"/>
      <c r="O382" s="4"/>
      <c r="P382" s="4"/>
      <c r="Q382" s="4"/>
      <c r="R382" s="4"/>
      <c r="S382" s="4"/>
      <c r="T382" s="4"/>
      <c r="U382" s="4"/>
      <c r="V382" s="4"/>
      <c r="W382" s="4"/>
      <c r="X382" s="4"/>
      <c r="Y382" s="4"/>
      <c r="Z382" s="4"/>
      <c r="AA382" s="4"/>
      <c r="AB382" s="4"/>
      <c r="AC382" s="4"/>
      <c r="AD382" s="4"/>
      <c r="AE382" s="4"/>
      <c r="AF382" s="4"/>
    </row>
    <row r="383" spans="11:32">
      <c r="K383" s="4"/>
      <c r="L383" s="4"/>
      <c r="M383" s="4"/>
      <c r="N383" s="4"/>
      <c r="O383" s="4"/>
      <c r="P383" s="4"/>
      <c r="Q383" s="4"/>
      <c r="R383" s="4"/>
      <c r="S383" s="4"/>
      <c r="T383" s="4"/>
      <c r="U383" s="4"/>
      <c r="V383" s="4"/>
      <c r="W383" s="4"/>
      <c r="X383" s="4"/>
      <c r="Y383" s="4"/>
      <c r="Z383" s="4"/>
      <c r="AA383" s="4"/>
      <c r="AB383" s="4"/>
      <c r="AC383" s="4"/>
      <c r="AD383" s="4"/>
      <c r="AE383" s="4"/>
      <c r="AF383" s="4"/>
    </row>
    <row r="384" spans="11:32">
      <c r="K384" s="4"/>
      <c r="L384" s="4"/>
      <c r="M384" s="4"/>
      <c r="N384" s="4"/>
      <c r="O384" s="4"/>
      <c r="P384" s="4"/>
      <c r="Q384" s="4"/>
      <c r="R384" s="4"/>
      <c r="S384" s="4"/>
      <c r="T384" s="4"/>
      <c r="U384" s="4"/>
      <c r="V384" s="4"/>
      <c r="W384" s="4"/>
      <c r="X384" s="4"/>
      <c r="Y384" s="4"/>
      <c r="Z384" s="4"/>
      <c r="AA384" s="4"/>
      <c r="AB384" s="4"/>
      <c r="AC384" s="4"/>
      <c r="AD384" s="4"/>
      <c r="AE384" s="4"/>
      <c r="AF384" s="4"/>
    </row>
    <row r="385" spans="11:32">
      <c r="K385" s="4"/>
      <c r="L385" s="4"/>
      <c r="M385" s="4"/>
      <c r="N385" s="4"/>
      <c r="O385" s="4"/>
      <c r="P385" s="4"/>
      <c r="Q385" s="4"/>
      <c r="R385" s="4"/>
      <c r="S385" s="4"/>
      <c r="T385" s="4"/>
      <c r="U385" s="4"/>
      <c r="V385" s="4"/>
      <c r="W385" s="4"/>
      <c r="X385" s="4"/>
      <c r="Y385" s="4"/>
      <c r="Z385" s="4"/>
      <c r="AA385" s="4"/>
      <c r="AB385" s="4"/>
      <c r="AC385" s="4"/>
      <c r="AD385" s="4"/>
      <c r="AE385" s="4"/>
      <c r="AF385" s="4"/>
    </row>
    <row r="386" spans="11:32">
      <c r="K386" s="4"/>
      <c r="L386" s="4"/>
      <c r="M386" s="4"/>
      <c r="N386" s="4"/>
      <c r="O386" s="4"/>
      <c r="P386" s="4"/>
      <c r="Q386" s="4"/>
      <c r="R386" s="4"/>
      <c r="S386" s="4"/>
      <c r="T386" s="4"/>
      <c r="U386" s="4"/>
      <c r="V386" s="4"/>
      <c r="W386" s="4"/>
      <c r="X386" s="4"/>
      <c r="Y386" s="4"/>
      <c r="Z386" s="4"/>
      <c r="AA386" s="4"/>
      <c r="AB386" s="4"/>
      <c r="AC386" s="4"/>
      <c r="AD386" s="4"/>
      <c r="AE386" s="4"/>
      <c r="AF386" s="4"/>
    </row>
    <row r="387" spans="11:32">
      <c r="K387" s="4"/>
      <c r="L387" s="4"/>
      <c r="M387" s="4"/>
      <c r="N387" s="4"/>
      <c r="O387" s="4"/>
      <c r="P387" s="4"/>
      <c r="Q387" s="4"/>
      <c r="R387" s="4"/>
      <c r="S387" s="4"/>
      <c r="T387" s="4"/>
      <c r="U387" s="4"/>
      <c r="V387" s="4"/>
      <c r="W387" s="4"/>
      <c r="X387" s="4"/>
      <c r="Y387" s="4"/>
      <c r="Z387" s="4"/>
      <c r="AA387" s="4"/>
      <c r="AB387" s="4"/>
      <c r="AC387" s="4"/>
      <c r="AD387" s="4"/>
      <c r="AE387" s="4"/>
      <c r="AF387" s="4"/>
    </row>
    <row r="388" spans="11:32">
      <c r="K388" s="4"/>
      <c r="L388" s="4"/>
      <c r="M388" s="4"/>
      <c r="N388" s="4"/>
      <c r="O388" s="4"/>
      <c r="P388" s="4"/>
      <c r="Q388" s="4"/>
      <c r="R388" s="4"/>
      <c r="S388" s="4"/>
      <c r="T388" s="4"/>
      <c r="U388" s="4"/>
      <c r="V388" s="4"/>
      <c r="W388" s="4"/>
      <c r="X388" s="4"/>
      <c r="Y388" s="4"/>
      <c r="Z388" s="4"/>
      <c r="AA388" s="4"/>
      <c r="AB388" s="4"/>
      <c r="AC388" s="4"/>
      <c r="AD388" s="4"/>
      <c r="AE388" s="4"/>
      <c r="AF388" s="4"/>
    </row>
    <row r="389" spans="11:32">
      <c r="K389" s="4"/>
      <c r="L389" s="4"/>
      <c r="M389" s="4"/>
      <c r="N389" s="4"/>
      <c r="O389" s="4"/>
      <c r="P389" s="4"/>
      <c r="Q389" s="4"/>
      <c r="R389" s="4"/>
      <c r="S389" s="4"/>
      <c r="T389" s="4"/>
      <c r="U389" s="4"/>
      <c r="V389" s="4"/>
      <c r="W389" s="4"/>
      <c r="X389" s="4"/>
      <c r="Y389" s="4"/>
      <c r="Z389" s="4"/>
      <c r="AA389" s="4"/>
      <c r="AB389" s="4"/>
      <c r="AC389" s="4"/>
      <c r="AD389" s="4"/>
      <c r="AE389" s="4"/>
      <c r="AF389" s="4"/>
    </row>
    <row r="390" spans="11:32">
      <c r="K390" s="4"/>
      <c r="L390" s="4"/>
      <c r="M390" s="4"/>
      <c r="N390" s="4"/>
      <c r="O390" s="4"/>
      <c r="P390" s="4"/>
      <c r="Q390" s="4"/>
      <c r="R390" s="4"/>
      <c r="S390" s="4"/>
      <c r="T390" s="4"/>
      <c r="U390" s="4"/>
      <c r="V390" s="4"/>
      <c r="W390" s="4"/>
      <c r="X390" s="4"/>
      <c r="Y390" s="4"/>
      <c r="Z390" s="4"/>
      <c r="AA390" s="4"/>
      <c r="AB390" s="4"/>
      <c r="AC390" s="4"/>
      <c r="AD390" s="4"/>
      <c r="AE390" s="4"/>
      <c r="AF390" s="4"/>
    </row>
    <row r="391" spans="11:32">
      <c r="K391" s="4"/>
      <c r="L391" s="4"/>
      <c r="M391" s="4"/>
      <c r="N391" s="4"/>
      <c r="O391" s="4"/>
      <c r="P391" s="4"/>
      <c r="Q391" s="4"/>
      <c r="R391" s="4"/>
      <c r="S391" s="4"/>
      <c r="T391" s="4"/>
      <c r="U391" s="4"/>
      <c r="V391" s="4"/>
      <c r="W391" s="4"/>
      <c r="X391" s="4"/>
      <c r="Y391" s="4"/>
      <c r="Z391" s="4"/>
      <c r="AA391" s="4"/>
      <c r="AB391" s="4"/>
      <c r="AC391" s="4"/>
      <c r="AD391" s="4"/>
      <c r="AE391" s="4"/>
      <c r="AF391" s="4"/>
    </row>
    <row r="392" spans="11:32">
      <c r="K392" s="4"/>
      <c r="L392" s="4"/>
      <c r="M392" s="4"/>
      <c r="N392" s="4"/>
      <c r="O392" s="4"/>
      <c r="P392" s="4"/>
      <c r="Q392" s="4"/>
      <c r="R392" s="4"/>
      <c r="S392" s="4"/>
      <c r="T392" s="4"/>
      <c r="U392" s="4"/>
      <c r="V392" s="4"/>
      <c r="W392" s="4"/>
      <c r="X392" s="4"/>
      <c r="Y392" s="4"/>
      <c r="Z392" s="4"/>
      <c r="AA392" s="4"/>
      <c r="AB392" s="4"/>
      <c r="AC392" s="4"/>
      <c r="AD392" s="4"/>
      <c r="AE392" s="4"/>
      <c r="AF392" s="4"/>
    </row>
    <row r="393" spans="11:32">
      <c r="K393" s="4"/>
      <c r="L393" s="4"/>
      <c r="M393" s="4"/>
      <c r="N393" s="4"/>
      <c r="O393" s="4"/>
      <c r="P393" s="4"/>
      <c r="Q393" s="4"/>
      <c r="R393" s="4"/>
      <c r="S393" s="4"/>
      <c r="T393" s="4"/>
      <c r="U393" s="4"/>
      <c r="V393" s="4"/>
      <c r="W393" s="4"/>
      <c r="X393" s="4"/>
      <c r="Y393" s="4"/>
      <c r="Z393" s="4"/>
      <c r="AA393" s="4"/>
      <c r="AB393" s="4"/>
      <c r="AC393" s="4"/>
      <c r="AD393" s="4"/>
      <c r="AE393" s="4"/>
      <c r="AF393" s="4"/>
    </row>
    <row r="394" spans="11:32">
      <c r="K394" s="4"/>
      <c r="L394" s="4"/>
      <c r="M394" s="4"/>
      <c r="N394" s="4"/>
      <c r="O394" s="4"/>
      <c r="P394" s="4"/>
      <c r="Q394" s="4"/>
      <c r="R394" s="4"/>
      <c r="S394" s="4"/>
      <c r="T394" s="4"/>
      <c r="U394" s="4"/>
      <c r="V394" s="4"/>
      <c r="W394" s="4"/>
      <c r="X394" s="4"/>
      <c r="Y394" s="4"/>
      <c r="Z394" s="4"/>
      <c r="AA394" s="4"/>
      <c r="AB394" s="4"/>
      <c r="AC394" s="4"/>
      <c r="AD394" s="4"/>
      <c r="AE394" s="4"/>
      <c r="AF394" s="4"/>
    </row>
    <row r="395" spans="11:32">
      <c r="K395" s="4"/>
      <c r="L395" s="4"/>
      <c r="M395" s="4"/>
      <c r="N395" s="4"/>
      <c r="O395" s="4"/>
      <c r="P395" s="4"/>
      <c r="Q395" s="4"/>
      <c r="R395" s="4"/>
      <c r="S395" s="4"/>
      <c r="T395" s="4"/>
      <c r="U395" s="4"/>
      <c r="V395" s="4"/>
      <c r="W395" s="4"/>
      <c r="X395" s="4"/>
      <c r="Y395" s="4"/>
      <c r="Z395" s="4"/>
      <c r="AA395" s="4"/>
      <c r="AB395" s="4"/>
      <c r="AC395" s="4"/>
      <c r="AD395" s="4"/>
      <c r="AE395" s="4"/>
      <c r="AF395" s="4"/>
    </row>
    <row r="396" spans="11:32">
      <c r="K396" s="4"/>
      <c r="L396" s="4"/>
      <c r="M396" s="4"/>
      <c r="N396" s="4"/>
      <c r="O396" s="4"/>
      <c r="P396" s="4"/>
      <c r="Q396" s="4"/>
      <c r="R396" s="4"/>
      <c r="S396" s="4"/>
      <c r="T396" s="4"/>
      <c r="U396" s="4"/>
      <c r="V396" s="4"/>
      <c r="W396" s="4"/>
      <c r="X396" s="4"/>
      <c r="Y396" s="4"/>
      <c r="Z396" s="4"/>
      <c r="AA396" s="4"/>
      <c r="AB396" s="4"/>
      <c r="AC396" s="4"/>
      <c r="AD396" s="4"/>
      <c r="AE396" s="4"/>
      <c r="AF396" s="4"/>
    </row>
    <row r="397" spans="11:32">
      <c r="K397" s="4"/>
      <c r="L397" s="4"/>
      <c r="M397" s="4"/>
      <c r="N397" s="4"/>
      <c r="O397" s="4"/>
      <c r="P397" s="4"/>
      <c r="Q397" s="4"/>
      <c r="R397" s="4"/>
      <c r="S397" s="4"/>
      <c r="T397" s="4"/>
      <c r="U397" s="4"/>
      <c r="V397" s="4"/>
      <c r="W397" s="4"/>
      <c r="X397" s="4"/>
      <c r="Y397" s="4"/>
      <c r="Z397" s="4"/>
      <c r="AA397" s="4"/>
      <c r="AB397" s="4"/>
      <c r="AC397" s="4"/>
      <c r="AD397" s="4"/>
      <c r="AE397" s="4"/>
      <c r="AF397" s="4"/>
    </row>
    <row r="398" spans="11:32">
      <c r="K398" s="4"/>
      <c r="L398" s="4"/>
      <c r="M398" s="4"/>
      <c r="N398" s="4"/>
      <c r="O398" s="4"/>
      <c r="P398" s="4"/>
      <c r="Q398" s="4"/>
      <c r="R398" s="4"/>
      <c r="S398" s="4"/>
      <c r="T398" s="4"/>
      <c r="U398" s="4"/>
      <c r="V398" s="4"/>
      <c r="W398" s="4"/>
      <c r="X398" s="4"/>
      <c r="Y398" s="4"/>
      <c r="Z398" s="4"/>
      <c r="AA398" s="4"/>
      <c r="AB398" s="4"/>
      <c r="AC398" s="4"/>
      <c r="AD398" s="4"/>
      <c r="AE398" s="4"/>
      <c r="AF398" s="4"/>
    </row>
    <row r="399" spans="11:32">
      <c r="K399" s="4"/>
      <c r="L399" s="4"/>
      <c r="M399" s="4"/>
      <c r="N399" s="4"/>
      <c r="O399" s="4"/>
      <c r="P399" s="4"/>
      <c r="Q399" s="4"/>
      <c r="R399" s="4"/>
      <c r="S399" s="4"/>
      <c r="T399" s="4"/>
      <c r="U399" s="4"/>
      <c r="V399" s="4"/>
      <c r="W399" s="4"/>
      <c r="X399" s="4"/>
      <c r="Y399" s="4"/>
      <c r="Z399" s="4"/>
      <c r="AA399" s="4"/>
      <c r="AB399" s="4"/>
      <c r="AC399" s="4"/>
      <c r="AD399" s="4"/>
      <c r="AE399" s="4"/>
      <c r="AF399" s="4"/>
    </row>
    <row r="400" spans="11:32">
      <c r="K400" s="4"/>
      <c r="L400" s="4"/>
      <c r="M400" s="4"/>
      <c r="N400" s="4"/>
      <c r="O400" s="4"/>
      <c r="P400" s="4"/>
      <c r="Q400" s="4"/>
      <c r="R400" s="4"/>
      <c r="S400" s="4"/>
      <c r="T400" s="4"/>
      <c r="U400" s="4"/>
      <c r="V400" s="4"/>
      <c r="W400" s="4"/>
      <c r="X400" s="4"/>
      <c r="Y400" s="4"/>
      <c r="Z400" s="4"/>
      <c r="AA400" s="4"/>
      <c r="AB400" s="4"/>
      <c r="AC400" s="4"/>
      <c r="AD400" s="4"/>
      <c r="AE400" s="4"/>
      <c r="AF400" s="4"/>
    </row>
    <row r="401" spans="11:32">
      <c r="K401" s="4"/>
      <c r="L401" s="4"/>
      <c r="M401" s="4"/>
      <c r="N401" s="4"/>
      <c r="O401" s="4"/>
      <c r="P401" s="4"/>
      <c r="Q401" s="4"/>
      <c r="R401" s="4"/>
      <c r="S401" s="4"/>
      <c r="T401" s="4"/>
      <c r="U401" s="4"/>
      <c r="V401" s="4"/>
      <c r="W401" s="4"/>
      <c r="X401" s="4"/>
      <c r="Y401" s="4"/>
      <c r="Z401" s="4"/>
      <c r="AA401" s="4"/>
      <c r="AB401" s="4"/>
      <c r="AC401" s="4"/>
      <c r="AD401" s="4"/>
      <c r="AE401" s="4"/>
      <c r="AF401" s="4"/>
    </row>
    <row r="402" spans="11:32">
      <c r="K402" s="4"/>
      <c r="L402" s="4"/>
      <c r="M402" s="4"/>
      <c r="N402" s="4"/>
      <c r="O402" s="4"/>
      <c r="P402" s="4"/>
      <c r="Q402" s="4"/>
      <c r="R402" s="4"/>
      <c r="S402" s="4"/>
      <c r="T402" s="4"/>
      <c r="U402" s="4"/>
      <c r="V402" s="4"/>
      <c r="W402" s="4"/>
      <c r="X402" s="4"/>
      <c r="Y402" s="4"/>
      <c r="Z402" s="4"/>
      <c r="AA402" s="4"/>
      <c r="AB402" s="4"/>
      <c r="AC402" s="4"/>
      <c r="AD402" s="4"/>
      <c r="AE402" s="4"/>
      <c r="AF402" s="4"/>
    </row>
    <row r="403" spans="11:32">
      <c r="K403" s="4"/>
      <c r="L403" s="4"/>
      <c r="M403" s="4"/>
      <c r="N403" s="4"/>
      <c r="O403" s="4"/>
      <c r="P403" s="4"/>
      <c r="Q403" s="4"/>
      <c r="R403" s="4"/>
      <c r="S403" s="4"/>
      <c r="T403" s="4"/>
      <c r="U403" s="4"/>
      <c r="V403" s="4"/>
      <c r="W403" s="4"/>
      <c r="X403" s="4"/>
      <c r="Y403" s="4"/>
      <c r="Z403" s="4"/>
      <c r="AA403" s="4"/>
      <c r="AB403" s="4"/>
      <c r="AC403" s="4"/>
      <c r="AD403" s="4"/>
      <c r="AE403" s="4"/>
      <c r="AF403" s="4"/>
    </row>
    <row r="404" spans="11:32">
      <c r="K404" s="4"/>
      <c r="L404" s="4"/>
      <c r="M404" s="4"/>
      <c r="N404" s="4"/>
      <c r="O404" s="4"/>
      <c r="P404" s="4"/>
      <c r="Q404" s="4"/>
      <c r="R404" s="4"/>
      <c r="S404" s="4"/>
      <c r="T404" s="4"/>
      <c r="U404" s="4"/>
      <c r="V404" s="4"/>
      <c r="W404" s="4"/>
      <c r="X404" s="4"/>
      <c r="Y404" s="4"/>
      <c r="Z404" s="4"/>
      <c r="AA404" s="4"/>
      <c r="AB404" s="4"/>
      <c r="AC404" s="4"/>
      <c r="AD404" s="4"/>
      <c r="AE404" s="4"/>
      <c r="AF404" s="4"/>
    </row>
    <row r="405" spans="11:32">
      <c r="K405" s="4"/>
      <c r="L405" s="4"/>
      <c r="M405" s="4"/>
      <c r="N405" s="4"/>
      <c r="O405" s="4"/>
      <c r="P405" s="4"/>
      <c r="Q405" s="4"/>
      <c r="R405" s="4"/>
      <c r="S405" s="4"/>
      <c r="T405" s="4"/>
      <c r="U405" s="4"/>
      <c r="V405" s="4"/>
      <c r="W405" s="4"/>
      <c r="X405" s="4"/>
      <c r="Y405" s="4"/>
      <c r="Z405" s="4"/>
      <c r="AA405" s="4"/>
      <c r="AB405" s="4"/>
      <c r="AC405" s="4"/>
      <c r="AD405" s="4"/>
      <c r="AE405" s="4"/>
      <c r="AF405" s="4"/>
    </row>
    <row r="406" spans="11:32">
      <c r="K406" s="4"/>
      <c r="L406" s="4"/>
      <c r="M406" s="4"/>
      <c r="N406" s="4"/>
      <c r="O406" s="4"/>
      <c r="P406" s="4"/>
      <c r="Q406" s="4"/>
      <c r="R406" s="4"/>
      <c r="S406" s="4"/>
      <c r="T406" s="4"/>
      <c r="U406" s="4"/>
      <c r="V406" s="4"/>
      <c r="W406" s="4"/>
      <c r="X406" s="4"/>
      <c r="Y406" s="4"/>
      <c r="Z406" s="4"/>
      <c r="AA406" s="4"/>
      <c r="AB406" s="4"/>
      <c r="AC406" s="4"/>
      <c r="AD406" s="4"/>
      <c r="AE406" s="4"/>
      <c r="AF406" s="4"/>
    </row>
    <row r="407" spans="11:32">
      <c r="K407" s="4"/>
      <c r="L407" s="4"/>
      <c r="M407" s="4"/>
      <c r="N407" s="4"/>
      <c r="O407" s="4"/>
      <c r="P407" s="4"/>
      <c r="Q407" s="4"/>
      <c r="R407" s="4"/>
      <c r="S407" s="4"/>
      <c r="T407" s="4"/>
      <c r="U407" s="4"/>
      <c r="V407" s="4"/>
      <c r="W407" s="4"/>
      <c r="X407" s="4"/>
      <c r="Y407" s="4"/>
      <c r="Z407" s="4"/>
      <c r="AA407" s="4"/>
      <c r="AB407" s="4"/>
      <c r="AC407" s="4"/>
      <c r="AD407" s="4"/>
      <c r="AE407" s="4"/>
      <c r="AF407" s="4"/>
    </row>
    <row r="408" spans="11:32">
      <c r="K408" s="4"/>
      <c r="L408" s="4"/>
      <c r="M408" s="4"/>
      <c r="N408" s="4"/>
      <c r="O408" s="4"/>
      <c r="P408" s="4"/>
      <c r="Q408" s="4"/>
      <c r="R408" s="4"/>
      <c r="S408" s="4"/>
      <c r="T408" s="4"/>
      <c r="U408" s="4"/>
      <c r="V408" s="4"/>
      <c r="W408" s="4"/>
      <c r="X408" s="4"/>
      <c r="Y408" s="4"/>
      <c r="Z408" s="4"/>
      <c r="AA408" s="4"/>
      <c r="AB408" s="4"/>
      <c r="AC408" s="4"/>
      <c r="AD408" s="4"/>
      <c r="AE408" s="4"/>
      <c r="AF408" s="4"/>
    </row>
    <row r="409" spans="11:32">
      <c r="K409" s="4"/>
      <c r="L409" s="4"/>
      <c r="M409" s="4"/>
      <c r="N409" s="4"/>
      <c r="O409" s="4"/>
      <c r="P409" s="4"/>
      <c r="Q409" s="4"/>
      <c r="R409" s="4"/>
      <c r="S409" s="4"/>
      <c r="T409" s="4"/>
      <c r="U409" s="4"/>
      <c r="V409" s="4"/>
      <c r="W409" s="4"/>
      <c r="X409" s="4"/>
      <c r="Y409" s="4"/>
      <c r="Z409" s="4"/>
      <c r="AA409" s="4"/>
      <c r="AB409" s="4"/>
      <c r="AC409" s="4"/>
      <c r="AD409" s="4"/>
      <c r="AE409" s="4"/>
      <c r="AF409" s="4"/>
    </row>
    <row r="410" spans="11:32">
      <c r="K410" s="4"/>
      <c r="L410" s="4"/>
      <c r="M410" s="4"/>
      <c r="N410" s="4"/>
      <c r="O410" s="4"/>
      <c r="P410" s="4"/>
      <c r="Q410" s="4"/>
      <c r="R410" s="4"/>
      <c r="S410" s="4"/>
      <c r="T410" s="4"/>
      <c r="U410" s="4"/>
      <c r="V410" s="4"/>
      <c r="W410" s="4"/>
      <c r="X410" s="4"/>
      <c r="Y410" s="4"/>
      <c r="Z410" s="4"/>
      <c r="AA410" s="4"/>
      <c r="AB410" s="4"/>
      <c r="AC410" s="4"/>
      <c r="AD410" s="4"/>
      <c r="AE410" s="4"/>
      <c r="AF410" s="4"/>
    </row>
    <row r="411" spans="11:32">
      <c r="K411" s="4"/>
      <c r="L411" s="4"/>
      <c r="M411" s="4"/>
      <c r="N411" s="4"/>
      <c r="O411" s="4"/>
      <c r="P411" s="4"/>
      <c r="Q411" s="4"/>
      <c r="R411" s="4"/>
      <c r="S411" s="4"/>
      <c r="T411" s="4"/>
      <c r="U411" s="4"/>
      <c r="V411" s="4"/>
      <c r="W411" s="4"/>
      <c r="X411" s="4"/>
      <c r="Y411" s="4"/>
      <c r="Z411" s="4"/>
      <c r="AA411" s="4"/>
      <c r="AB411" s="4"/>
      <c r="AC411" s="4"/>
      <c r="AD411" s="4"/>
      <c r="AE411" s="4"/>
      <c r="AF411" s="4"/>
    </row>
    <row r="412" spans="11:32">
      <c r="K412" s="4"/>
      <c r="L412" s="4"/>
      <c r="M412" s="4"/>
      <c r="N412" s="4"/>
      <c r="O412" s="4"/>
      <c r="P412" s="4"/>
      <c r="Q412" s="4"/>
      <c r="R412" s="4"/>
      <c r="S412" s="4"/>
      <c r="T412" s="4"/>
      <c r="U412" s="4"/>
      <c r="V412" s="4"/>
      <c r="W412" s="4"/>
      <c r="X412" s="4"/>
      <c r="Y412" s="4"/>
      <c r="Z412" s="4"/>
      <c r="AA412" s="4"/>
      <c r="AB412" s="4"/>
      <c r="AC412" s="4"/>
      <c r="AD412" s="4"/>
      <c r="AE412" s="4"/>
      <c r="AF412" s="4"/>
    </row>
    <row r="413" spans="11:32">
      <c r="K413" s="4"/>
      <c r="L413" s="4"/>
      <c r="M413" s="4"/>
      <c r="N413" s="4"/>
      <c r="O413" s="4"/>
      <c r="P413" s="4"/>
      <c r="Q413" s="4"/>
      <c r="R413" s="4"/>
      <c r="S413" s="4"/>
      <c r="T413" s="4"/>
      <c r="U413" s="4"/>
      <c r="V413" s="4"/>
      <c r="W413" s="4"/>
      <c r="X413" s="4"/>
      <c r="Y413" s="4"/>
      <c r="Z413" s="4"/>
      <c r="AA413" s="4"/>
      <c r="AB413" s="4"/>
      <c r="AC413" s="4"/>
      <c r="AD413" s="4"/>
      <c r="AE413" s="4"/>
      <c r="AF413" s="4"/>
    </row>
    <row r="414" spans="11:32">
      <c r="K414" s="4"/>
      <c r="L414" s="4"/>
      <c r="M414" s="4"/>
      <c r="N414" s="4"/>
      <c r="O414" s="4"/>
      <c r="P414" s="4"/>
      <c r="Q414" s="4"/>
      <c r="R414" s="4"/>
      <c r="S414" s="4"/>
      <c r="T414" s="4"/>
      <c r="U414" s="4"/>
      <c r="V414" s="4"/>
      <c r="W414" s="4"/>
      <c r="X414" s="4"/>
      <c r="Y414" s="4"/>
      <c r="Z414" s="4"/>
      <c r="AA414" s="4"/>
      <c r="AB414" s="4"/>
      <c r="AC414" s="4"/>
      <c r="AD414" s="4"/>
      <c r="AE414" s="4"/>
      <c r="AF414" s="4"/>
    </row>
    <row r="415" spans="11:32">
      <c r="K415" s="4"/>
      <c r="L415" s="4"/>
      <c r="M415" s="4"/>
      <c r="N415" s="4"/>
      <c r="O415" s="4"/>
      <c r="P415" s="4"/>
      <c r="Q415" s="4"/>
      <c r="R415" s="4"/>
      <c r="S415" s="4"/>
      <c r="T415" s="4"/>
      <c r="U415" s="4"/>
      <c r="V415" s="4"/>
      <c r="W415" s="4"/>
      <c r="X415" s="4"/>
      <c r="Y415" s="4"/>
      <c r="Z415" s="4"/>
      <c r="AA415" s="4"/>
      <c r="AB415" s="4"/>
      <c r="AC415" s="4"/>
      <c r="AD415" s="4"/>
      <c r="AE415" s="4"/>
      <c r="AF415" s="4"/>
    </row>
    <row r="416" spans="11:32">
      <c r="K416" s="4"/>
      <c r="L416" s="4"/>
      <c r="M416" s="4"/>
      <c r="N416" s="4"/>
      <c r="O416" s="4"/>
      <c r="P416" s="4"/>
      <c r="Q416" s="4"/>
      <c r="R416" s="4"/>
      <c r="S416" s="4"/>
      <c r="T416" s="4"/>
      <c r="U416" s="4"/>
      <c r="V416" s="4"/>
      <c r="W416" s="4"/>
      <c r="X416" s="4"/>
      <c r="Y416" s="4"/>
      <c r="Z416" s="4"/>
      <c r="AA416" s="4"/>
      <c r="AB416" s="4"/>
      <c r="AC416" s="4"/>
      <c r="AD416" s="4"/>
      <c r="AE416" s="4"/>
      <c r="AF416" s="4"/>
    </row>
    <row r="417" spans="11:32">
      <c r="K417" s="4"/>
      <c r="L417" s="4"/>
      <c r="M417" s="4"/>
      <c r="N417" s="4"/>
      <c r="O417" s="4"/>
      <c r="P417" s="4"/>
      <c r="Q417" s="4"/>
      <c r="R417" s="4"/>
      <c r="S417" s="4"/>
      <c r="T417" s="4"/>
      <c r="U417" s="4"/>
      <c r="V417" s="4"/>
      <c r="W417" s="4"/>
      <c r="X417" s="4"/>
      <c r="Y417" s="4"/>
      <c r="Z417" s="4"/>
      <c r="AA417" s="4"/>
      <c r="AB417" s="4"/>
      <c r="AC417" s="4"/>
      <c r="AD417" s="4"/>
      <c r="AE417" s="4"/>
      <c r="AF417" s="4"/>
    </row>
    <row r="418" spans="11:32">
      <c r="K418" s="4"/>
      <c r="L418" s="4"/>
      <c r="M418" s="4"/>
      <c r="N418" s="4"/>
      <c r="O418" s="4"/>
      <c r="P418" s="4"/>
      <c r="Q418" s="4"/>
      <c r="R418" s="4"/>
      <c r="S418" s="4"/>
      <c r="T418" s="4"/>
      <c r="U418" s="4"/>
      <c r="V418" s="4"/>
      <c r="W418" s="4"/>
      <c r="X418" s="4"/>
      <c r="Y418" s="4"/>
      <c r="Z418" s="4"/>
      <c r="AA418" s="4"/>
      <c r="AB418" s="4"/>
      <c r="AC418" s="4"/>
      <c r="AD418" s="4"/>
      <c r="AE418" s="4"/>
      <c r="AF418" s="4"/>
    </row>
    <row r="419" spans="11:32">
      <c r="K419" s="4"/>
      <c r="L419" s="4"/>
      <c r="M419" s="4"/>
      <c r="N419" s="4"/>
      <c r="O419" s="4"/>
      <c r="P419" s="4"/>
      <c r="Q419" s="4"/>
      <c r="R419" s="4"/>
      <c r="S419" s="4"/>
      <c r="T419" s="4"/>
      <c r="U419" s="4"/>
      <c r="V419" s="4"/>
      <c r="W419" s="4"/>
      <c r="X419" s="4"/>
      <c r="Y419" s="4"/>
      <c r="Z419" s="4"/>
      <c r="AA419" s="4"/>
      <c r="AB419" s="4"/>
      <c r="AC419" s="4"/>
      <c r="AD419" s="4"/>
      <c r="AE419" s="4"/>
      <c r="AF419" s="4"/>
    </row>
    <row r="420" spans="11:32">
      <c r="K420" s="4"/>
      <c r="L420" s="4"/>
      <c r="M420" s="4"/>
      <c r="N420" s="4"/>
      <c r="O420" s="4"/>
      <c r="P420" s="4"/>
      <c r="Q420" s="4"/>
      <c r="R420" s="4"/>
      <c r="S420" s="4"/>
      <c r="T420" s="4"/>
      <c r="U420" s="4"/>
      <c r="V420" s="4"/>
      <c r="W420" s="4"/>
      <c r="X420" s="4"/>
      <c r="Y420" s="4"/>
      <c r="Z420" s="4"/>
      <c r="AA420" s="4"/>
      <c r="AB420" s="4"/>
      <c r="AC420" s="4"/>
      <c r="AD420" s="4"/>
      <c r="AE420" s="4"/>
      <c r="AF420" s="4"/>
    </row>
    <row r="421" spans="11:32">
      <c r="K421" s="4"/>
      <c r="L421" s="4"/>
      <c r="M421" s="4"/>
      <c r="N421" s="4"/>
      <c r="O421" s="4"/>
      <c r="P421" s="4"/>
      <c r="Q421" s="4"/>
      <c r="R421" s="4"/>
      <c r="S421" s="4"/>
      <c r="T421" s="4"/>
      <c r="U421" s="4"/>
      <c r="V421" s="4"/>
      <c r="W421" s="4"/>
      <c r="X421" s="4"/>
      <c r="Y421" s="4"/>
      <c r="Z421" s="4"/>
      <c r="AA421" s="4"/>
      <c r="AB421" s="4"/>
      <c r="AC421" s="4"/>
      <c r="AD421" s="4"/>
      <c r="AE421" s="4"/>
      <c r="AF421" s="4"/>
    </row>
    <row r="422" spans="11:32">
      <c r="K422" s="4"/>
      <c r="L422" s="4"/>
      <c r="M422" s="4"/>
      <c r="N422" s="4"/>
      <c r="O422" s="4"/>
      <c r="P422" s="4"/>
      <c r="Q422" s="4"/>
      <c r="R422" s="4"/>
      <c r="S422" s="4"/>
      <c r="T422" s="4"/>
      <c r="U422" s="4"/>
      <c r="V422" s="4"/>
      <c r="W422" s="4"/>
      <c r="X422" s="4"/>
      <c r="Y422" s="4"/>
      <c r="Z422" s="4"/>
      <c r="AA422" s="4"/>
      <c r="AB422" s="4"/>
      <c r="AC422" s="4"/>
      <c r="AD422" s="4"/>
      <c r="AE422" s="4"/>
      <c r="AF422" s="4"/>
    </row>
    <row r="423" spans="11:32">
      <c r="K423" s="4"/>
      <c r="L423" s="4"/>
      <c r="M423" s="4"/>
      <c r="N423" s="4"/>
      <c r="O423" s="4"/>
      <c r="P423" s="4"/>
      <c r="Q423" s="4"/>
      <c r="R423" s="4"/>
      <c r="S423" s="4"/>
      <c r="T423" s="4"/>
      <c r="U423" s="4"/>
      <c r="V423" s="4"/>
      <c r="W423" s="4"/>
      <c r="X423" s="4"/>
      <c r="Y423" s="4"/>
      <c r="Z423" s="4"/>
      <c r="AA423" s="4"/>
      <c r="AB423" s="4"/>
      <c r="AC423" s="4"/>
      <c r="AD423" s="4"/>
      <c r="AE423" s="4"/>
      <c r="AF423" s="4"/>
    </row>
    <row r="424" spans="11:32">
      <c r="K424" s="4"/>
      <c r="L424" s="4"/>
      <c r="M424" s="4"/>
      <c r="N424" s="4"/>
      <c r="O424" s="4"/>
      <c r="P424" s="4"/>
      <c r="Q424" s="4"/>
      <c r="R424" s="4"/>
      <c r="S424" s="4"/>
      <c r="T424" s="4"/>
      <c r="U424" s="4"/>
      <c r="V424" s="4"/>
      <c r="W424" s="4"/>
      <c r="X424" s="4"/>
      <c r="Y424" s="4"/>
      <c r="Z424" s="4"/>
      <c r="AA424" s="4"/>
      <c r="AB424" s="4"/>
      <c r="AC424" s="4"/>
      <c r="AD424" s="4"/>
      <c r="AE424" s="4"/>
      <c r="AF424" s="4"/>
    </row>
    <row r="425" spans="11:32">
      <c r="K425" s="4"/>
      <c r="L425" s="4"/>
      <c r="M425" s="4"/>
      <c r="N425" s="4"/>
      <c r="O425" s="4"/>
      <c r="P425" s="4"/>
      <c r="Q425" s="4"/>
      <c r="R425" s="4"/>
      <c r="S425" s="4"/>
      <c r="T425" s="4"/>
      <c r="U425" s="4"/>
      <c r="V425" s="4"/>
      <c r="W425" s="4"/>
      <c r="X425" s="4"/>
      <c r="Y425" s="4"/>
      <c r="Z425" s="4"/>
      <c r="AA425" s="4"/>
      <c r="AB425" s="4"/>
      <c r="AC425" s="4"/>
      <c r="AD425" s="4"/>
      <c r="AE425" s="4"/>
      <c r="AF425" s="4"/>
    </row>
    <row r="426" spans="11:32">
      <c r="K426" s="4"/>
      <c r="L426" s="4"/>
      <c r="M426" s="4"/>
      <c r="N426" s="4"/>
      <c r="O426" s="4"/>
      <c r="P426" s="4"/>
      <c r="Q426" s="4"/>
      <c r="R426" s="4"/>
      <c r="S426" s="4"/>
      <c r="T426" s="4"/>
      <c r="U426" s="4"/>
      <c r="V426" s="4"/>
      <c r="W426" s="4"/>
      <c r="X426" s="4"/>
      <c r="Y426" s="4"/>
      <c r="Z426" s="4"/>
      <c r="AA426" s="4"/>
      <c r="AB426" s="4"/>
      <c r="AC426" s="4"/>
      <c r="AD426" s="4"/>
      <c r="AE426" s="4"/>
      <c r="AF426" s="4"/>
    </row>
    <row r="427" spans="11:32">
      <c r="K427" s="4"/>
      <c r="L427" s="4"/>
      <c r="M427" s="4"/>
      <c r="N427" s="4"/>
      <c r="O427" s="4"/>
      <c r="P427" s="4"/>
      <c r="Q427" s="4"/>
      <c r="R427" s="4"/>
      <c r="S427" s="4"/>
      <c r="T427" s="4"/>
      <c r="U427" s="4"/>
      <c r="V427" s="4"/>
      <c r="W427" s="4"/>
      <c r="X427" s="4"/>
      <c r="Y427" s="4"/>
      <c r="Z427" s="4"/>
      <c r="AA427" s="4"/>
      <c r="AB427" s="4"/>
      <c r="AC427" s="4"/>
      <c r="AD427" s="4"/>
      <c r="AE427" s="4"/>
      <c r="AF427" s="4"/>
    </row>
    <row r="428" spans="11:32">
      <c r="K428" s="4"/>
      <c r="L428" s="4"/>
      <c r="M428" s="4"/>
      <c r="N428" s="4"/>
      <c r="O428" s="4"/>
      <c r="P428" s="4"/>
      <c r="Q428" s="4"/>
      <c r="R428" s="4"/>
      <c r="S428" s="4"/>
      <c r="T428" s="4"/>
      <c r="U428" s="4"/>
      <c r="V428" s="4"/>
      <c r="W428" s="4"/>
      <c r="X428" s="4"/>
      <c r="Y428" s="4"/>
      <c r="Z428" s="4"/>
      <c r="AA428" s="4"/>
      <c r="AB428" s="4"/>
      <c r="AC428" s="4"/>
      <c r="AD428" s="4"/>
      <c r="AE428" s="4"/>
      <c r="AF428" s="4"/>
    </row>
    <row r="429" spans="11:32">
      <c r="K429" s="4"/>
      <c r="L429" s="4"/>
      <c r="M429" s="4"/>
      <c r="N429" s="4"/>
      <c r="O429" s="4"/>
      <c r="P429" s="4"/>
      <c r="Q429" s="4"/>
      <c r="R429" s="4"/>
      <c r="S429" s="4"/>
      <c r="T429" s="4"/>
      <c r="U429" s="4"/>
      <c r="V429" s="4"/>
      <c r="W429" s="4"/>
      <c r="X429" s="4"/>
      <c r="Y429" s="4"/>
      <c r="Z429" s="4"/>
      <c r="AA429" s="4"/>
      <c r="AB429" s="4"/>
      <c r="AC429" s="4"/>
      <c r="AD429" s="4"/>
      <c r="AE429" s="4"/>
      <c r="AF429" s="4"/>
    </row>
    <row r="430" spans="11:32">
      <c r="K430" s="4"/>
      <c r="L430" s="4"/>
      <c r="M430" s="4"/>
      <c r="N430" s="4"/>
      <c r="O430" s="4"/>
      <c r="P430" s="4"/>
      <c r="Q430" s="4"/>
      <c r="R430" s="4"/>
      <c r="S430" s="4"/>
      <c r="T430" s="4"/>
      <c r="U430" s="4"/>
      <c r="V430" s="4"/>
      <c r="W430" s="4"/>
      <c r="X430" s="4"/>
      <c r="Y430" s="4"/>
      <c r="Z430" s="4"/>
      <c r="AA430" s="4"/>
      <c r="AB430" s="4"/>
      <c r="AC430" s="4"/>
      <c r="AD430" s="4"/>
      <c r="AE430" s="4"/>
      <c r="AF430" s="4"/>
    </row>
    <row r="431" spans="11:32">
      <c r="K431" s="4"/>
      <c r="L431" s="4"/>
      <c r="M431" s="4"/>
      <c r="N431" s="4"/>
      <c r="O431" s="4"/>
      <c r="P431" s="4"/>
      <c r="Q431" s="4"/>
      <c r="R431" s="4"/>
      <c r="S431" s="4"/>
      <c r="T431" s="4"/>
      <c r="U431" s="4"/>
      <c r="V431" s="4"/>
      <c r="W431" s="4"/>
      <c r="X431" s="4"/>
      <c r="Y431" s="4"/>
      <c r="Z431" s="4"/>
      <c r="AA431" s="4"/>
      <c r="AB431" s="4"/>
      <c r="AC431" s="4"/>
      <c r="AD431" s="4"/>
      <c r="AE431" s="4"/>
      <c r="AF431" s="4"/>
    </row>
    <row r="432" spans="11:32">
      <c r="K432" s="4"/>
      <c r="L432" s="4"/>
      <c r="M432" s="4"/>
      <c r="N432" s="4"/>
      <c r="O432" s="4"/>
      <c r="P432" s="4"/>
      <c r="Q432" s="4"/>
      <c r="R432" s="4"/>
      <c r="S432" s="4"/>
      <c r="T432" s="4"/>
      <c r="U432" s="4"/>
      <c r="V432" s="4"/>
      <c r="W432" s="4"/>
      <c r="X432" s="4"/>
      <c r="Y432" s="4"/>
      <c r="Z432" s="4"/>
      <c r="AA432" s="4"/>
      <c r="AB432" s="4"/>
      <c r="AC432" s="4"/>
      <c r="AD432" s="4"/>
      <c r="AE432" s="4"/>
      <c r="AF432" s="4"/>
    </row>
    <row r="433" spans="11:32">
      <c r="K433" s="4"/>
      <c r="L433" s="4"/>
      <c r="M433" s="4"/>
      <c r="N433" s="4"/>
      <c r="O433" s="4"/>
      <c r="P433" s="4"/>
      <c r="Q433" s="4"/>
      <c r="R433" s="4"/>
      <c r="S433" s="4"/>
      <c r="T433" s="4"/>
      <c r="U433" s="4"/>
      <c r="V433" s="4"/>
      <c r="W433" s="4"/>
      <c r="X433" s="4"/>
      <c r="Y433" s="4"/>
      <c r="Z433" s="4"/>
      <c r="AA433" s="4"/>
      <c r="AB433" s="4"/>
      <c r="AC433" s="4"/>
      <c r="AD433" s="4"/>
      <c r="AE433" s="4"/>
      <c r="AF433" s="4"/>
    </row>
    <row r="434" spans="11:32">
      <c r="K434" s="4"/>
      <c r="L434" s="4"/>
      <c r="M434" s="4"/>
      <c r="N434" s="4"/>
      <c r="O434" s="4"/>
      <c r="P434" s="4"/>
      <c r="Q434" s="4"/>
      <c r="R434" s="4"/>
      <c r="S434" s="4"/>
      <c r="T434" s="4"/>
      <c r="U434" s="4"/>
      <c r="V434" s="4"/>
      <c r="W434" s="4"/>
      <c r="X434" s="4"/>
      <c r="Y434" s="4"/>
      <c r="Z434" s="4"/>
      <c r="AA434" s="4"/>
      <c r="AB434" s="4"/>
      <c r="AC434" s="4"/>
      <c r="AD434" s="4"/>
      <c r="AE434" s="4"/>
      <c r="AF434" s="4"/>
    </row>
    <row r="435" spans="11:32">
      <c r="K435" s="4"/>
      <c r="L435" s="4"/>
      <c r="M435" s="4"/>
      <c r="N435" s="4"/>
      <c r="O435" s="4"/>
      <c r="P435" s="4"/>
      <c r="Q435" s="4"/>
      <c r="R435" s="4"/>
      <c r="S435" s="4"/>
      <c r="T435" s="4"/>
      <c r="U435" s="4"/>
      <c r="V435" s="4"/>
      <c r="W435" s="4"/>
      <c r="X435" s="4"/>
      <c r="Y435" s="4"/>
      <c r="Z435" s="4"/>
      <c r="AA435" s="4"/>
      <c r="AB435" s="4"/>
      <c r="AC435" s="4"/>
      <c r="AD435" s="4"/>
      <c r="AE435" s="4"/>
      <c r="AF435" s="4"/>
    </row>
    <row r="436" spans="11:32">
      <c r="K436" s="4"/>
      <c r="L436" s="4"/>
      <c r="M436" s="4"/>
      <c r="N436" s="4"/>
      <c r="O436" s="4"/>
      <c r="P436" s="4"/>
      <c r="Q436" s="4"/>
      <c r="R436" s="4"/>
      <c r="S436" s="4"/>
      <c r="T436" s="4"/>
      <c r="U436" s="4"/>
      <c r="V436" s="4"/>
      <c r="W436" s="4"/>
      <c r="X436" s="4"/>
      <c r="Y436" s="4"/>
      <c r="Z436" s="4"/>
      <c r="AA436" s="4"/>
      <c r="AB436" s="4"/>
      <c r="AC436" s="4"/>
      <c r="AD436" s="4"/>
      <c r="AE436" s="4"/>
      <c r="AF436" s="4"/>
    </row>
    <row r="437" spans="11:32">
      <c r="K437" s="4"/>
      <c r="L437" s="4"/>
      <c r="M437" s="4"/>
      <c r="N437" s="4"/>
      <c r="O437" s="4"/>
      <c r="P437" s="4"/>
      <c r="Q437" s="4"/>
      <c r="R437" s="4"/>
      <c r="S437" s="4"/>
      <c r="T437" s="4"/>
      <c r="U437" s="4"/>
      <c r="V437" s="4"/>
      <c r="W437" s="4"/>
      <c r="X437" s="4"/>
      <c r="Y437" s="4"/>
      <c r="Z437" s="4"/>
      <c r="AA437" s="4"/>
      <c r="AB437" s="4"/>
      <c r="AC437" s="4"/>
      <c r="AD437" s="4"/>
      <c r="AE437" s="4"/>
      <c r="AF437" s="4"/>
    </row>
    <row r="438" spans="11:32">
      <c r="K438" s="4"/>
      <c r="L438" s="4"/>
      <c r="M438" s="4"/>
      <c r="N438" s="4"/>
      <c r="O438" s="4"/>
      <c r="P438" s="4"/>
      <c r="Q438" s="4"/>
      <c r="R438" s="4"/>
      <c r="S438" s="4"/>
      <c r="T438" s="4"/>
      <c r="U438" s="4"/>
      <c r="V438" s="4"/>
      <c r="W438" s="4"/>
      <c r="X438" s="4"/>
      <c r="Y438" s="4"/>
      <c r="Z438" s="4"/>
      <c r="AA438" s="4"/>
      <c r="AB438" s="4"/>
      <c r="AC438" s="4"/>
      <c r="AD438" s="4"/>
      <c r="AE438" s="4"/>
      <c r="AF438" s="4"/>
    </row>
    <row r="439" spans="11:32">
      <c r="K439" s="4"/>
      <c r="L439" s="4"/>
      <c r="M439" s="4"/>
      <c r="N439" s="4"/>
      <c r="O439" s="4"/>
      <c r="P439" s="4"/>
      <c r="Q439" s="4"/>
      <c r="R439" s="4"/>
      <c r="S439" s="4"/>
      <c r="T439" s="4"/>
      <c r="U439" s="4"/>
      <c r="V439" s="4"/>
      <c r="W439" s="4"/>
      <c r="X439" s="4"/>
      <c r="Y439" s="4"/>
      <c r="Z439" s="4"/>
      <c r="AA439" s="4"/>
      <c r="AB439" s="4"/>
      <c r="AC439" s="4"/>
      <c r="AD439" s="4"/>
      <c r="AE439" s="4"/>
      <c r="AF439" s="4"/>
    </row>
    <row r="440" spans="11:32">
      <c r="K440" s="4"/>
      <c r="L440" s="4"/>
      <c r="M440" s="4"/>
      <c r="N440" s="4"/>
      <c r="O440" s="4"/>
      <c r="P440" s="4"/>
      <c r="Q440" s="4"/>
      <c r="R440" s="4"/>
      <c r="S440" s="4"/>
      <c r="T440" s="4"/>
      <c r="U440" s="4"/>
      <c r="V440" s="4"/>
      <c r="W440" s="4"/>
      <c r="X440" s="4"/>
      <c r="Y440" s="4"/>
      <c r="Z440" s="4"/>
      <c r="AA440" s="4"/>
      <c r="AB440" s="4"/>
      <c r="AC440" s="4"/>
      <c r="AD440" s="4"/>
      <c r="AE440" s="4"/>
      <c r="AF440" s="4"/>
    </row>
    <row r="441" spans="11:32">
      <c r="K441" s="4"/>
      <c r="L441" s="4"/>
      <c r="M441" s="4"/>
      <c r="N441" s="4"/>
      <c r="O441" s="4"/>
      <c r="P441" s="4"/>
      <c r="Q441" s="4"/>
      <c r="R441" s="4"/>
      <c r="S441" s="4"/>
      <c r="T441" s="4"/>
      <c r="U441" s="4"/>
      <c r="V441" s="4"/>
      <c r="W441" s="4"/>
      <c r="X441" s="4"/>
      <c r="Y441" s="4"/>
      <c r="Z441" s="4"/>
      <c r="AA441" s="4"/>
      <c r="AB441" s="4"/>
      <c r="AC441" s="4"/>
      <c r="AD441" s="4"/>
      <c r="AE441" s="4"/>
      <c r="AF441" s="4"/>
    </row>
    <row r="442" spans="11:32">
      <c r="K442" s="4"/>
      <c r="L442" s="4"/>
      <c r="M442" s="4"/>
      <c r="N442" s="4"/>
      <c r="O442" s="4"/>
      <c r="P442" s="4"/>
      <c r="Q442" s="4"/>
      <c r="R442" s="4"/>
      <c r="S442" s="4"/>
      <c r="T442" s="4"/>
      <c r="U442" s="4"/>
      <c r="V442" s="4"/>
      <c r="W442" s="4"/>
      <c r="X442" s="4"/>
      <c r="Y442" s="4"/>
      <c r="Z442" s="4"/>
      <c r="AA442" s="4"/>
      <c r="AB442" s="4"/>
      <c r="AC442" s="4"/>
      <c r="AD442" s="4"/>
      <c r="AE442" s="4"/>
      <c r="AF442" s="4"/>
    </row>
    <row r="443" spans="11:32">
      <c r="K443" s="4"/>
      <c r="L443" s="4"/>
      <c r="M443" s="4"/>
      <c r="N443" s="4"/>
      <c r="O443" s="4"/>
      <c r="P443" s="4"/>
      <c r="Q443" s="4"/>
      <c r="R443" s="4"/>
      <c r="S443" s="4"/>
      <c r="T443" s="4"/>
      <c r="U443" s="4"/>
      <c r="V443" s="4"/>
      <c r="W443" s="4"/>
      <c r="X443" s="4"/>
      <c r="Y443" s="4"/>
      <c r="Z443" s="4"/>
      <c r="AA443" s="4"/>
      <c r="AB443" s="4"/>
      <c r="AC443" s="4"/>
      <c r="AD443" s="4"/>
      <c r="AE443" s="4"/>
      <c r="AF443" s="4"/>
    </row>
    <row r="444" spans="11:32">
      <c r="K444" s="4"/>
      <c r="L444" s="4"/>
      <c r="M444" s="4"/>
      <c r="N444" s="4"/>
      <c r="O444" s="4"/>
      <c r="P444" s="4"/>
      <c r="Q444" s="4"/>
      <c r="R444" s="4"/>
      <c r="S444" s="4"/>
      <c r="T444" s="4"/>
      <c r="U444" s="4"/>
      <c r="V444" s="4"/>
      <c r="W444" s="4"/>
      <c r="X444" s="4"/>
      <c r="Y444" s="4"/>
      <c r="Z444" s="4"/>
      <c r="AA444" s="4"/>
      <c r="AB444" s="4"/>
      <c r="AC444" s="4"/>
      <c r="AD444" s="4"/>
      <c r="AE444" s="4"/>
      <c r="AF444" s="4"/>
    </row>
    <row r="445" spans="11:32">
      <c r="K445" s="4"/>
      <c r="L445" s="4"/>
      <c r="M445" s="4"/>
      <c r="N445" s="4"/>
      <c r="O445" s="4"/>
      <c r="P445" s="4"/>
      <c r="Q445" s="4"/>
      <c r="R445" s="4"/>
      <c r="S445" s="4"/>
      <c r="T445" s="4"/>
      <c r="U445" s="4"/>
      <c r="V445" s="4"/>
      <c r="W445" s="4"/>
      <c r="X445" s="4"/>
      <c r="Y445" s="4"/>
      <c r="Z445" s="4"/>
      <c r="AA445" s="4"/>
      <c r="AB445" s="4"/>
      <c r="AC445" s="4"/>
      <c r="AD445" s="4"/>
      <c r="AE445" s="4"/>
      <c r="AF445" s="4"/>
    </row>
    <row r="446" spans="11:32">
      <c r="K446" s="4"/>
      <c r="L446" s="4"/>
      <c r="M446" s="4"/>
      <c r="N446" s="4"/>
      <c r="O446" s="4"/>
      <c r="P446" s="4"/>
      <c r="Q446" s="4"/>
      <c r="R446" s="4"/>
      <c r="S446" s="4"/>
      <c r="T446" s="4"/>
      <c r="U446" s="4"/>
      <c r="V446" s="4"/>
      <c r="W446" s="4"/>
      <c r="X446" s="4"/>
      <c r="Y446" s="4"/>
      <c r="Z446" s="4"/>
      <c r="AA446" s="4"/>
      <c r="AB446" s="4"/>
      <c r="AC446" s="4"/>
      <c r="AD446" s="4"/>
      <c r="AE446" s="4"/>
      <c r="AF446" s="4"/>
    </row>
    <row r="447" spans="11:32">
      <c r="K447" s="4"/>
      <c r="L447" s="4"/>
      <c r="M447" s="4"/>
      <c r="N447" s="4"/>
      <c r="O447" s="4"/>
      <c r="P447" s="4"/>
      <c r="Q447" s="4"/>
      <c r="R447" s="4"/>
      <c r="S447" s="4"/>
      <c r="T447" s="4"/>
      <c r="U447" s="4"/>
      <c r="V447" s="4"/>
      <c r="W447" s="4"/>
      <c r="X447" s="4"/>
      <c r="Y447" s="4"/>
      <c r="Z447" s="4"/>
      <c r="AA447" s="4"/>
      <c r="AB447" s="4"/>
      <c r="AC447" s="4"/>
      <c r="AD447" s="4"/>
      <c r="AE447" s="4"/>
      <c r="AF447" s="4"/>
    </row>
    <row r="448" spans="11:32">
      <c r="K448" s="4"/>
      <c r="L448" s="4"/>
      <c r="M448" s="4"/>
      <c r="N448" s="4"/>
      <c r="O448" s="4"/>
      <c r="P448" s="4"/>
      <c r="Q448" s="4"/>
      <c r="R448" s="4"/>
      <c r="S448" s="4"/>
      <c r="T448" s="4"/>
      <c r="U448" s="4"/>
      <c r="V448" s="4"/>
      <c r="W448" s="4"/>
      <c r="X448" s="4"/>
      <c r="Y448" s="4"/>
      <c r="Z448" s="4"/>
      <c r="AA448" s="4"/>
      <c r="AB448" s="4"/>
      <c r="AC448" s="4"/>
      <c r="AD448" s="4"/>
      <c r="AE448" s="4"/>
      <c r="AF448" s="4"/>
    </row>
    <row r="449" spans="11:32">
      <c r="K449" s="4"/>
      <c r="L449" s="4"/>
      <c r="M449" s="4"/>
      <c r="N449" s="4"/>
      <c r="O449" s="4"/>
      <c r="P449" s="4"/>
      <c r="Q449" s="4"/>
      <c r="R449" s="4"/>
      <c r="S449" s="4"/>
      <c r="T449" s="4"/>
      <c r="U449" s="4"/>
      <c r="V449" s="4"/>
      <c r="W449" s="4"/>
      <c r="X449" s="4"/>
      <c r="Y449" s="4"/>
      <c r="Z449" s="4"/>
      <c r="AA449" s="4"/>
      <c r="AB449" s="4"/>
      <c r="AC449" s="4"/>
      <c r="AD449" s="4"/>
      <c r="AE449" s="4"/>
      <c r="AF449" s="4"/>
    </row>
    <row r="450" spans="11:32">
      <c r="K450" s="4"/>
      <c r="L450" s="4"/>
      <c r="M450" s="4"/>
      <c r="N450" s="4"/>
      <c r="O450" s="4"/>
      <c r="P450" s="4"/>
      <c r="Q450" s="4"/>
      <c r="R450" s="4"/>
      <c r="S450" s="4"/>
      <c r="T450" s="4"/>
      <c r="U450" s="4"/>
      <c r="V450" s="4"/>
      <c r="W450" s="4"/>
      <c r="X450" s="4"/>
      <c r="Y450" s="4"/>
      <c r="Z450" s="4"/>
      <c r="AA450" s="4"/>
      <c r="AB450" s="4"/>
      <c r="AC450" s="4"/>
      <c r="AD450" s="4"/>
      <c r="AE450" s="4"/>
      <c r="AF450" s="4"/>
    </row>
    <row r="451" spans="11:32">
      <c r="K451" s="4"/>
      <c r="L451" s="4"/>
      <c r="M451" s="4"/>
      <c r="N451" s="4"/>
      <c r="O451" s="4"/>
      <c r="P451" s="4"/>
      <c r="Q451" s="4"/>
      <c r="R451" s="4"/>
      <c r="S451" s="4"/>
      <c r="T451" s="4"/>
      <c r="U451" s="4"/>
      <c r="V451" s="4"/>
      <c r="W451" s="4"/>
      <c r="X451" s="4"/>
      <c r="Y451" s="4"/>
      <c r="Z451" s="4"/>
      <c r="AA451" s="4"/>
      <c r="AB451" s="4"/>
      <c r="AC451" s="4"/>
      <c r="AD451" s="4"/>
      <c r="AE451" s="4"/>
      <c r="AF451" s="4"/>
    </row>
    <row r="452" spans="11:32">
      <c r="K452" s="4"/>
      <c r="L452" s="4"/>
      <c r="M452" s="4"/>
      <c r="N452" s="4"/>
      <c r="O452" s="4"/>
      <c r="P452" s="4"/>
      <c r="Q452" s="4"/>
      <c r="R452" s="4"/>
      <c r="S452" s="4"/>
      <c r="T452" s="4"/>
      <c r="U452" s="4"/>
      <c r="V452" s="4"/>
      <c r="W452" s="4"/>
      <c r="X452" s="4"/>
      <c r="Y452" s="4"/>
      <c r="Z452" s="4"/>
      <c r="AA452" s="4"/>
      <c r="AB452" s="4"/>
      <c r="AC452" s="4"/>
      <c r="AD452" s="4"/>
      <c r="AE452" s="4"/>
      <c r="AF452" s="4"/>
    </row>
    <row r="453" spans="11:32">
      <c r="K453" s="4"/>
      <c r="L453" s="4"/>
      <c r="M453" s="4"/>
      <c r="N453" s="4"/>
      <c r="O453" s="4"/>
      <c r="P453" s="4"/>
      <c r="Q453" s="4"/>
      <c r="R453" s="4"/>
      <c r="S453" s="4"/>
      <c r="T453" s="4"/>
      <c r="U453" s="4"/>
      <c r="V453" s="4"/>
      <c r="W453" s="4"/>
      <c r="X453" s="4"/>
      <c r="Y453" s="4"/>
      <c r="Z453" s="4"/>
      <c r="AA453" s="4"/>
      <c r="AB453" s="4"/>
      <c r="AC453" s="4"/>
      <c r="AD453" s="4"/>
      <c r="AE453" s="4"/>
      <c r="AF453" s="4"/>
    </row>
    <row r="454" spans="11:32">
      <c r="K454" s="4"/>
      <c r="L454" s="4"/>
      <c r="M454" s="4"/>
      <c r="N454" s="4"/>
      <c r="O454" s="4"/>
      <c r="P454" s="4"/>
      <c r="Q454" s="4"/>
      <c r="R454" s="4"/>
      <c r="S454" s="4"/>
      <c r="T454" s="4"/>
      <c r="U454" s="4"/>
      <c r="V454" s="4"/>
      <c r="W454" s="4"/>
      <c r="X454" s="4"/>
      <c r="Y454" s="4"/>
      <c r="Z454" s="4"/>
      <c r="AA454" s="4"/>
      <c r="AB454" s="4"/>
      <c r="AC454" s="4"/>
      <c r="AD454" s="4"/>
      <c r="AE454" s="4"/>
      <c r="AF454" s="4"/>
    </row>
    <row r="455" spans="11:32">
      <c r="K455" s="4"/>
      <c r="L455" s="4"/>
      <c r="M455" s="4"/>
      <c r="N455" s="4"/>
      <c r="O455" s="4"/>
      <c r="P455" s="4"/>
      <c r="Q455" s="4"/>
      <c r="R455" s="4"/>
      <c r="S455" s="4"/>
      <c r="T455" s="4"/>
      <c r="U455" s="4"/>
      <c r="V455" s="4"/>
      <c r="W455" s="4"/>
      <c r="X455" s="4"/>
      <c r="Y455" s="4"/>
      <c r="Z455" s="4"/>
      <c r="AA455" s="4"/>
      <c r="AB455" s="4"/>
      <c r="AC455" s="4"/>
      <c r="AD455" s="4"/>
      <c r="AE455" s="4"/>
      <c r="AF455" s="4"/>
    </row>
    <row r="456" spans="11:32">
      <c r="K456" s="4"/>
      <c r="L456" s="4"/>
      <c r="M456" s="4"/>
      <c r="N456" s="4"/>
      <c r="O456" s="4"/>
      <c r="P456" s="4"/>
      <c r="Q456" s="4"/>
      <c r="R456" s="4"/>
      <c r="S456" s="4"/>
      <c r="T456" s="4"/>
      <c r="U456" s="4"/>
      <c r="V456" s="4"/>
      <c r="W456" s="4"/>
      <c r="X456" s="4"/>
      <c r="Y456" s="4"/>
      <c r="Z456" s="4"/>
      <c r="AA456" s="4"/>
      <c r="AB456" s="4"/>
      <c r="AC456" s="4"/>
      <c r="AD456" s="4"/>
      <c r="AE456" s="4"/>
      <c r="AF456" s="4"/>
    </row>
    <row r="457" spans="11:32">
      <c r="K457" s="4"/>
      <c r="L457" s="4"/>
      <c r="M457" s="4"/>
      <c r="N457" s="4"/>
      <c r="O457" s="4"/>
      <c r="P457" s="4"/>
      <c r="Q457" s="4"/>
      <c r="R457" s="4"/>
      <c r="S457" s="4"/>
      <c r="T457" s="4"/>
      <c r="U457" s="4"/>
      <c r="V457" s="4"/>
      <c r="W457" s="4"/>
      <c r="X457" s="4"/>
      <c r="Y457" s="4"/>
      <c r="Z457" s="4"/>
      <c r="AA457" s="4"/>
      <c r="AB457" s="4"/>
      <c r="AC457" s="4"/>
      <c r="AD457" s="4"/>
      <c r="AE457" s="4"/>
      <c r="AF457" s="4"/>
    </row>
    <row r="458" spans="11:32">
      <c r="K458" s="4"/>
      <c r="L458" s="4"/>
      <c r="M458" s="4"/>
      <c r="N458" s="4"/>
      <c r="O458" s="4"/>
      <c r="P458" s="4"/>
      <c r="Q458" s="4"/>
      <c r="R458" s="4"/>
      <c r="S458" s="4"/>
      <c r="T458" s="4"/>
      <c r="U458" s="4"/>
      <c r="V458" s="4"/>
      <c r="W458" s="4"/>
      <c r="X458" s="4"/>
      <c r="Y458" s="4"/>
      <c r="Z458" s="4"/>
      <c r="AA458" s="4"/>
      <c r="AB458" s="4"/>
      <c r="AC458" s="4"/>
      <c r="AD458" s="4"/>
      <c r="AE458" s="4"/>
      <c r="AF458" s="4"/>
    </row>
    <row r="459" spans="11:32">
      <c r="K459" s="4"/>
      <c r="L459" s="4"/>
      <c r="M459" s="4"/>
      <c r="N459" s="4"/>
      <c r="O459" s="4"/>
      <c r="P459" s="4"/>
      <c r="Q459" s="4"/>
      <c r="R459" s="4"/>
      <c r="S459" s="4"/>
      <c r="T459" s="4"/>
      <c r="U459" s="4"/>
      <c r="V459" s="4"/>
      <c r="W459" s="4"/>
      <c r="X459" s="4"/>
      <c r="Y459" s="4"/>
      <c r="Z459" s="4"/>
      <c r="AA459" s="4"/>
      <c r="AB459" s="4"/>
      <c r="AC459" s="4"/>
      <c r="AD459" s="4"/>
      <c r="AE459" s="4"/>
      <c r="AF459" s="4"/>
    </row>
    <row r="460" spans="11:32">
      <c r="K460" s="4"/>
      <c r="L460" s="4"/>
      <c r="M460" s="4"/>
      <c r="N460" s="4"/>
      <c r="O460" s="4"/>
      <c r="P460" s="4"/>
      <c r="Q460" s="4"/>
      <c r="R460" s="4"/>
      <c r="S460" s="4"/>
      <c r="T460" s="4"/>
      <c r="U460" s="4"/>
      <c r="V460" s="4"/>
      <c r="W460" s="4"/>
      <c r="X460" s="4"/>
      <c r="Y460" s="4"/>
      <c r="Z460" s="4"/>
      <c r="AA460" s="4"/>
      <c r="AB460" s="4"/>
      <c r="AC460" s="4"/>
      <c r="AD460" s="4"/>
      <c r="AE460" s="4"/>
      <c r="AF460" s="4"/>
    </row>
    <row r="461" spans="11:32">
      <c r="K461" s="4"/>
      <c r="L461" s="4"/>
      <c r="M461" s="4"/>
      <c r="N461" s="4"/>
      <c r="O461" s="4"/>
      <c r="P461" s="4"/>
      <c r="Q461" s="4"/>
      <c r="R461" s="4"/>
      <c r="S461" s="4"/>
      <c r="T461" s="4"/>
      <c r="U461" s="4"/>
      <c r="V461" s="4"/>
      <c r="W461" s="4"/>
      <c r="X461" s="4"/>
      <c r="Y461" s="4"/>
      <c r="Z461" s="4"/>
      <c r="AA461" s="4"/>
      <c r="AB461" s="4"/>
      <c r="AC461" s="4"/>
      <c r="AD461" s="4"/>
      <c r="AE461" s="4"/>
      <c r="AF461" s="4"/>
    </row>
    <row r="462" spans="11:32">
      <c r="K462" s="4"/>
      <c r="L462" s="4"/>
      <c r="M462" s="4"/>
      <c r="N462" s="4"/>
      <c r="O462" s="4"/>
      <c r="P462" s="4"/>
      <c r="Q462" s="4"/>
      <c r="R462" s="4"/>
      <c r="S462" s="4"/>
      <c r="T462" s="4"/>
      <c r="U462" s="4"/>
      <c r="V462" s="4"/>
      <c r="W462" s="4"/>
      <c r="X462" s="4"/>
      <c r="Y462" s="4"/>
      <c r="Z462" s="4"/>
      <c r="AA462" s="4"/>
      <c r="AB462" s="4"/>
      <c r="AC462" s="4"/>
      <c r="AD462" s="4"/>
      <c r="AE462" s="4"/>
      <c r="AF462" s="4"/>
    </row>
    <row r="463" spans="11:32">
      <c r="K463" s="4"/>
      <c r="L463" s="4"/>
      <c r="M463" s="4"/>
      <c r="N463" s="4"/>
      <c r="O463" s="4"/>
      <c r="P463" s="4"/>
      <c r="Q463" s="4"/>
      <c r="R463" s="4"/>
      <c r="S463" s="4"/>
      <c r="T463" s="4"/>
      <c r="U463" s="4"/>
      <c r="V463" s="4"/>
      <c r="W463" s="4"/>
      <c r="X463" s="4"/>
      <c r="Y463" s="4"/>
      <c r="Z463" s="4"/>
      <c r="AA463" s="4"/>
      <c r="AB463" s="4"/>
      <c r="AC463" s="4"/>
      <c r="AD463" s="4"/>
      <c r="AE463" s="4"/>
      <c r="AF463" s="4"/>
    </row>
  </sheetData>
  <sheetProtection algorithmName="SHA-512" hashValue="Pv1HPdA92ZV1J6AtFD1RKdCwetBY7uVnklAXDMPIfZ4+r2dJZ5XcReyjPA+1RBRf4HggiWwYAR1DEmi6gigRjQ==" saltValue="S75eYF+GwCJhgo5im7y3aA==" spinCount="100000" sheet="1" objects="1" scenarios="1"/>
  <mergeCells count="12">
    <mergeCell ref="C13:J14"/>
    <mergeCell ref="B13:B14"/>
    <mergeCell ref="C11:J12"/>
    <mergeCell ref="B11:B12"/>
    <mergeCell ref="C3:J4"/>
    <mergeCell ref="B3:B4"/>
    <mergeCell ref="C9:J10"/>
    <mergeCell ref="B9:B10"/>
    <mergeCell ref="C5:J6"/>
    <mergeCell ref="B5:B6"/>
    <mergeCell ref="C7:J8"/>
    <mergeCell ref="B7:B8"/>
  </mergeCells>
  <pageMargins left="0.7" right="0.7" top="0.75" bottom="0.75" header="0.3" footer="0.3"/>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8"/>
  <sheetViews>
    <sheetView workbookViewId="0">
      <selection activeCell="C12" sqref="C12"/>
    </sheetView>
  </sheetViews>
  <sheetFormatPr defaultColWidth="8.85546875" defaultRowHeight="15"/>
  <cols>
    <col min="1" max="1" width="27" style="128" bestFit="1" customWidth="1"/>
    <col min="2" max="2" width="30.85546875" style="128" bestFit="1" customWidth="1"/>
    <col min="3" max="3" width="22.28515625" style="128" bestFit="1" customWidth="1"/>
    <col min="4" max="4" width="27" style="128" bestFit="1" customWidth="1"/>
    <col min="5" max="5" width="16.28515625" style="128" bestFit="1" customWidth="1"/>
    <col min="6" max="16384" width="8.85546875" style="128"/>
  </cols>
  <sheetData>
    <row r="1" spans="1:5">
      <c r="A1" s="193" t="s">
        <v>9</v>
      </c>
      <c r="B1" s="49" t="s">
        <v>10</v>
      </c>
      <c r="C1" s="192" t="s">
        <v>9</v>
      </c>
      <c r="D1" s="49" t="s">
        <v>9</v>
      </c>
      <c r="E1" s="49" t="s">
        <v>11</v>
      </c>
    </row>
    <row r="2" spans="1:5">
      <c r="A2" s="193" t="s">
        <v>12</v>
      </c>
      <c r="B2" s="49" t="s">
        <v>13</v>
      </c>
      <c r="C2" s="192" t="s">
        <v>14</v>
      </c>
      <c r="D2" s="49" t="s">
        <v>12</v>
      </c>
      <c r="E2" s="49" t="s">
        <v>15</v>
      </c>
    </row>
    <row r="3" spans="1:5">
      <c r="A3" s="193" t="s">
        <v>16</v>
      </c>
      <c r="B3" s="49" t="s">
        <v>17</v>
      </c>
      <c r="C3" s="192" t="s">
        <v>16</v>
      </c>
      <c r="D3" s="49" t="s">
        <v>16</v>
      </c>
      <c r="E3" s="49" t="s">
        <v>18</v>
      </c>
    </row>
    <row r="4" spans="1:5">
      <c r="A4" s="193" t="s">
        <v>19</v>
      </c>
      <c r="B4" s="49" t="s">
        <v>20</v>
      </c>
      <c r="C4" s="192" t="s">
        <v>19</v>
      </c>
      <c r="D4" s="49" t="s">
        <v>19</v>
      </c>
    </row>
    <row r="5" spans="1:5">
      <c r="A5" s="193" t="s">
        <v>21</v>
      </c>
      <c r="B5" s="49" t="s">
        <v>22</v>
      </c>
    </row>
    <row r="6" spans="1:5">
      <c r="B6" s="49" t="s">
        <v>23</v>
      </c>
    </row>
    <row r="7" spans="1:5">
      <c r="B7" s="49" t="s">
        <v>24</v>
      </c>
    </row>
    <row r="8" spans="1:5">
      <c r="B8" s="49" t="s">
        <v>25</v>
      </c>
    </row>
  </sheetData>
  <sheetProtection password="C41A" sheet="1" objects="1" scenarios="1"/>
  <customSheetViews>
    <customSheetView guid="{893A966F-25E6-46FC-957B-02F001DEAB1D}" state="hidden">
      <selection activeCell="I19" sqref="I19"/>
      <pageMargins left="0.7" right="0.7" top="0.75" bottom="0.75" header="0.3" footer="0.3"/>
    </customSheetView>
    <customSheetView guid="{01133E0C-7C3A-4E37-BCAF-BF05144EB456}" state="hidden">
      <selection activeCell="I19" sqref="I19"/>
      <pageMargins left="0.7" right="0.7" top="0.75" bottom="0.75" header="0.3" footer="0.3"/>
    </customSheetView>
    <customSheetView guid="{2A4F2E95-0219-42BA-935C-444DA3D73485}">
      <selection activeCell="D14" sqref="D14"/>
      <pageMargins left="0.7" right="0.7" top="0.75" bottom="0.75" header="0.3" footer="0.3"/>
    </customSheetView>
  </customSheetViews>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pageSetUpPr fitToPage="1"/>
  </sheetPr>
  <dimension ref="B2:D195"/>
  <sheetViews>
    <sheetView showGridLines="0" showRowColHeaders="0" topLeftCell="A23" zoomScaleNormal="115" zoomScalePageLayoutView="115" workbookViewId="0">
      <selection activeCell="M215" sqref="M215"/>
    </sheetView>
  </sheetViews>
  <sheetFormatPr defaultColWidth="11.42578125" defaultRowHeight="15"/>
  <cols>
    <col min="1" max="1" width="11.42578125" style="5"/>
    <col min="2" max="2" width="11.42578125" style="5" customWidth="1"/>
    <col min="3" max="3" width="120.7109375" style="5" customWidth="1"/>
    <col min="4" max="16384" width="11.42578125" style="5"/>
  </cols>
  <sheetData>
    <row r="2" spans="2:4">
      <c r="B2" s="52"/>
      <c r="C2" s="52"/>
      <c r="D2" s="52"/>
    </row>
    <row r="3" spans="2:4" ht="25.5">
      <c r="B3" s="52"/>
      <c r="C3" s="198" t="s">
        <v>727</v>
      </c>
      <c r="D3" s="52"/>
    </row>
    <row r="4" spans="2:4">
      <c r="B4" s="52"/>
      <c r="C4" s="271" t="str">
        <f>$C$17</f>
        <v>PROPÓSITO</v>
      </c>
      <c r="D4" s="52"/>
    </row>
    <row r="5" spans="2:4">
      <c r="B5" s="52"/>
      <c r="C5" s="65" t="s">
        <v>728</v>
      </c>
      <c r="D5" s="52"/>
    </row>
    <row r="6" spans="2:4">
      <c r="B6" s="52"/>
      <c r="C6" s="270" t="s">
        <v>729</v>
      </c>
      <c r="D6" s="52"/>
    </row>
    <row r="7" spans="2:4">
      <c r="B7" s="52"/>
      <c r="C7" s="270" t="s">
        <v>730</v>
      </c>
      <c r="D7" s="52"/>
    </row>
    <row r="8" spans="2:4">
      <c r="B8" s="52"/>
      <c r="C8" s="270" t="s">
        <v>731</v>
      </c>
      <c r="D8" s="52"/>
    </row>
    <row r="9" spans="2:4">
      <c r="B9" s="52"/>
      <c r="C9" s="65" t="s">
        <v>732</v>
      </c>
      <c r="D9" s="52"/>
    </row>
    <row r="10" spans="2:4">
      <c r="B10" s="52"/>
      <c r="C10" s="65" t="s">
        <v>733</v>
      </c>
      <c r="D10" s="52"/>
    </row>
    <row r="11" spans="2:4">
      <c r="B11" s="52"/>
      <c r="C11" s="270" t="s">
        <v>734</v>
      </c>
      <c r="D11" s="52"/>
    </row>
    <row r="12" spans="2:4">
      <c r="B12" s="52"/>
      <c r="C12" s="270" t="s">
        <v>735</v>
      </c>
      <c r="D12" s="52"/>
    </row>
    <row r="13" spans="2:4" ht="15" customHeight="1">
      <c r="B13" s="52"/>
      <c r="C13" s="65" t="s">
        <v>736</v>
      </c>
      <c r="D13" s="52"/>
    </row>
    <row r="14" spans="2:4">
      <c r="B14" s="52"/>
      <c r="C14" s="65" t="s">
        <v>737</v>
      </c>
      <c r="D14" s="52"/>
    </row>
    <row r="15" spans="2:4">
      <c r="B15" s="52"/>
      <c r="C15" s="65" t="s">
        <v>738</v>
      </c>
      <c r="D15" s="52"/>
    </row>
    <row r="16" spans="2:4">
      <c r="B16" s="52"/>
      <c r="C16" s="183"/>
      <c r="D16" s="52"/>
    </row>
    <row r="17" spans="2:4" ht="15" customHeight="1">
      <c r="B17" s="52"/>
      <c r="C17" s="272" t="s">
        <v>739</v>
      </c>
      <c r="D17" s="52"/>
    </row>
    <row r="18" spans="2:4">
      <c r="B18" s="52"/>
      <c r="C18" s="269"/>
      <c r="D18" s="52"/>
    </row>
    <row r="19" spans="2:4">
      <c r="B19" s="52"/>
      <c r="C19" s="309" t="s">
        <v>740</v>
      </c>
      <c r="D19" s="52"/>
    </row>
    <row r="20" spans="2:4">
      <c r="B20" s="52"/>
      <c r="C20" s="309"/>
      <c r="D20" s="52"/>
    </row>
    <row r="21" spans="2:4">
      <c r="B21" s="52"/>
      <c r="C21" s="309"/>
      <c r="D21" s="52"/>
    </row>
    <row r="22" spans="2:4">
      <c r="B22" s="52"/>
      <c r="C22" s="309"/>
      <c r="D22" s="52"/>
    </row>
    <row r="23" spans="2:4">
      <c r="B23" s="52"/>
      <c r="C23" s="269"/>
      <c r="D23" s="52"/>
    </row>
    <row r="24" spans="2:4">
      <c r="B24" s="52"/>
      <c r="C24" s="302" t="s">
        <v>741</v>
      </c>
      <c r="D24" s="52"/>
    </row>
    <row r="25" spans="2:4" ht="15" customHeight="1">
      <c r="B25" s="52"/>
      <c r="C25" s="302"/>
      <c r="D25" s="52"/>
    </row>
    <row r="26" spans="2:4" ht="15" customHeight="1">
      <c r="B26" s="52"/>
      <c r="C26" s="262" t="s">
        <v>742</v>
      </c>
      <c r="D26" s="52"/>
    </row>
    <row r="27" spans="2:4">
      <c r="B27" s="52"/>
      <c r="C27" s="302" t="s">
        <v>743</v>
      </c>
      <c r="D27" s="52"/>
    </row>
    <row r="28" spans="2:4">
      <c r="B28" s="52"/>
      <c r="C28" s="302"/>
      <c r="D28" s="52"/>
    </row>
    <row r="29" spans="2:4">
      <c r="B29" s="52"/>
      <c r="C29" s="302" t="s">
        <v>744</v>
      </c>
      <c r="D29" s="52"/>
    </row>
    <row r="30" spans="2:4">
      <c r="B30" s="52"/>
      <c r="C30" s="302"/>
      <c r="D30" s="52"/>
    </row>
    <row r="31" spans="2:4">
      <c r="B31" s="52"/>
      <c r="C31" s="262" t="s">
        <v>745</v>
      </c>
      <c r="D31" s="52"/>
    </row>
    <row r="32" spans="2:4">
      <c r="B32" s="52"/>
      <c r="C32" s="184"/>
      <c r="D32" s="52"/>
    </row>
    <row r="33" spans="2:4">
      <c r="B33" s="52"/>
      <c r="C33" s="310" t="s">
        <v>717</v>
      </c>
      <c r="D33" s="52"/>
    </row>
    <row r="34" spans="2:4">
      <c r="B34" s="52"/>
      <c r="C34" s="310"/>
      <c r="D34" s="52"/>
    </row>
    <row r="35" spans="2:4">
      <c r="B35" s="52"/>
      <c r="C35" s="310"/>
      <c r="D35" s="52"/>
    </row>
    <row r="36" spans="2:4">
      <c r="B36" s="52"/>
      <c r="C36" s="310"/>
      <c r="D36" s="52"/>
    </row>
    <row r="37" spans="2:4">
      <c r="B37" s="52"/>
      <c r="C37" s="310"/>
      <c r="D37" s="52"/>
    </row>
    <row r="38" spans="2:4">
      <c r="B38" s="52"/>
      <c r="C38" s="271" t="s">
        <v>718</v>
      </c>
      <c r="D38" s="52"/>
    </row>
    <row r="39" spans="2:4">
      <c r="B39" s="52"/>
      <c r="C39" s="271" t="s">
        <v>719</v>
      </c>
      <c r="D39" s="52"/>
    </row>
    <row r="40" spans="2:4">
      <c r="B40" s="52"/>
      <c r="C40" s="185"/>
      <c r="D40" s="52"/>
    </row>
    <row r="41" spans="2:4" ht="18">
      <c r="B41" s="52"/>
      <c r="C41" s="272" t="s">
        <v>720</v>
      </c>
      <c r="D41" s="52"/>
    </row>
    <row r="42" spans="2:4">
      <c r="B42" s="52"/>
      <c r="C42" s="260"/>
      <c r="D42" s="52"/>
    </row>
    <row r="43" spans="2:4">
      <c r="B43" s="52"/>
      <c r="C43" s="273" t="s">
        <v>721</v>
      </c>
      <c r="D43" s="52"/>
    </row>
    <row r="44" spans="2:4">
      <c r="B44" s="52"/>
      <c r="C44" s="301" t="s">
        <v>722</v>
      </c>
      <c r="D44" s="52"/>
    </row>
    <row r="45" spans="2:4">
      <c r="B45" s="52"/>
      <c r="C45" s="301"/>
      <c r="D45" s="52"/>
    </row>
    <row r="46" spans="2:4" ht="15" customHeight="1">
      <c r="B46" s="52"/>
      <c r="C46" s="301"/>
      <c r="D46" s="52"/>
    </row>
    <row r="47" spans="2:4" ht="15" customHeight="1">
      <c r="B47" s="52"/>
      <c r="C47" s="269"/>
      <c r="D47" s="52"/>
    </row>
    <row r="48" spans="2:4" ht="15" customHeight="1">
      <c r="B48" s="52"/>
      <c r="C48" s="273" t="s">
        <v>723</v>
      </c>
      <c r="D48" s="52"/>
    </row>
    <row r="49" spans="2:4" ht="15" customHeight="1">
      <c r="B49" s="52"/>
      <c r="C49" s="301" t="s">
        <v>724</v>
      </c>
      <c r="D49" s="52"/>
    </row>
    <row r="50" spans="2:4">
      <c r="B50" s="52"/>
      <c r="C50" s="303"/>
      <c r="D50" s="52"/>
    </row>
    <row r="51" spans="2:4">
      <c r="B51" s="52"/>
      <c r="C51" s="303"/>
      <c r="D51" s="52"/>
    </row>
    <row r="52" spans="2:4">
      <c r="B52" s="52"/>
      <c r="C52" s="263"/>
      <c r="D52" s="52"/>
    </row>
    <row r="53" spans="2:4">
      <c r="B53" s="52"/>
      <c r="C53" s="301" t="s">
        <v>725</v>
      </c>
      <c r="D53" s="52"/>
    </row>
    <row r="54" spans="2:4">
      <c r="B54" s="52"/>
      <c r="C54" s="301"/>
      <c r="D54" s="52"/>
    </row>
    <row r="55" spans="2:4">
      <c r="B55" s="52"/>
      <c r="C55" s="301"/>
      <c r="D55" s="52"/>
    </row>
    <row r="56" spans="2:4">
      <c r="B56" s="52"/>
      <c r="C56" s="269"/>
      <c r="D56" s="52"/>
    </row>
    <row r="57" spans="2:4">
      <c r="B57" s="52"/>
      <c r="C57" s="273" t="s">
        <v>726</v>
      </c>
      <c r="D57" s="52"/>
    </row>
    <row r="58" spans="2:4">
      <c r="B58" s="52"/>
      <c r="C58" s="304" t="s">
        <v>710</v>
      </c>
      <c r="D58" s="52"/>
    </row>
    <row r="59" spans="2:4">
      <c r="B59" s="52"/>
      <c r="C59" s="304"/>
      <c r="D59" s="52"/>
    </row>
    <row r="60" spans="2:4">
      <c r="B60" s="52"/>
      <c r="C60" s="304"/>
      <c r="D60" s="52"/>
    </row>
    <row r="61" spans="2:4">
      <c r="B61" s="52"/>
      <c r="C61" s="304"/>
      <c r="D61" s="52"/>
    </row>
    <row r="62" spans="2:4">
      <c r="B62" s="52"/>
      <c r="C62" s="264"/>
      <c r="D62" s="52"/>
    </row>
    <row r="63" spans="2:4">
      <c r="B63" s="52"/>
      <c r="C63" s="305" t="s">
        <v>713</v>
      </c>
      <c r="D63" s="52"/>
    </row>
    <row r="64" spans="2:4">
      <c r="B64" s="52"/>
      <c r="C64" s="306"/>
      <c r="D64" s="52"/>
    </row>
    <row r="65" spans="2:4">
      <c r="B65" s="52"/>
      <c r="C65" s="306"/>
      <c r="D65" s="52"/>
    </row>
    <row r="66" spans="2:4">
      <c r="B66" s="52"/>
      <c r="C66" s="306"/>
      <c r="D66" s="52"/>
    </row>
    <row r="67" spans="2:4">
      <c r="B67" s="52"/>
      <c r="C67" s="306"/>
      <c r="D67" s="52"/>
    </row>
    <row r="68" spans="2:4">
      <c r="B68" s="52"/>
      <c r="C68" s="265"/>
      <c r="D68" s="52"/>
    </row>
    <row r="69" spans="2:4">
      <c r="B69" s="52"/>
      <c r="C69" s="307" t="s">
        <v>714</v>
      </c>
      <c r="D69" s="52"/>
    </row>
    <row r="70" spans="2:4">
      <c r="B70" s="52"/>
      <c r="C70" s="308"/>
      <c r="D70" s="52"/>
    </row>
    <row r="71" spans="2:4">
      <c r="B71" s="52"/>
      <c r="C71" s="308"/>
      <c r="D71" s="52"/>
    </row>
    <row r="72" spans="2:4">
      <c r="B72" s="52"/>
      <c r="C72" s="308"/>
      <c r="D72" s="52"/>
    </row>
    <row r="73" spans="2:4">
      <c r="B73" s="52"/>
      <c r="C73" s="266"/>
      <c r="D73" s="52"/>
    </row>
    <row r="74" spans="2:4">
      <c r="B74" s="52"/>
      <c r="C74" s="299" t="s">
        <v>715</v>
      </c>
      <c r="D74" s="52"/>
    </row>
    <row r="75" spans="2:4">
      <c r="B75" s="52"/>
      <c r="C75" s="300"/>
      <c r="D75" s="52"/>
    </row>
    <row r="76" spans="2:4" ht="15" customHeight="1">
      <c r="B76" s="52"/>
      <c r="C76" s="300"/>
      <c r="D76" s="52"/>
    </row>
    <row r="77" spans="2:4">
      <c r="B77" s="52"/>
      <c r="C77" s="66"/>
      <c r="D77" s="52"/>
    </row>
    <row r="78" spans="2:4" ht="18">
      <c r="B78" s="52"/>
      <c r="C78" s="272" t="s">
        <v>716</v>
      </c>
      <c r="D78" s="52"/>
    </row>
    <row r="79" spans="2:4" ht="18">
      <c r="B79" s="52"/>
      <c r="C79" s="272"/>
      <c r="D79" s="52"/>
    </row>
    <row r="80" spans="2:4" ht="30">
      <c r="B80" s="52"/>
      <c r="C80" s="260" t="s">
        <v>703</v>
      </c>
      <c r="D80" s="52"/>
    </row>
    <row r="81" spans="2:4">
      <c r="B81" s="52"/>
      <c r="C81" s="269"/>
      <c r="D81" s="52"/>
    </row>
    <row r="82" spans="2:4">
      <c r="B82" s="52"/>
      <c r="C82" s="269"/>
      <c r="D82" s="52"/>
    </row>
    <row r="83" spans="2:4">
      <c r="B83" s="52"/>
      <c r="C83" s="269"/>
      <c r="D83" s="52"/>
    </row>
    <row r="84" spans="2:4">
      <c r="B84" s="52"/>
      <c r="C84" s="269"/>
      <c r="D84" s="52"/>
    </row>
    <row r="85" spans="2:4">
      <c r="B85" s="52"/>
      <c r="C85" s="269"/>
      <c r="D85" s="52"/>
    </row>
    <row r="86" spans="2:4">
      <c r="B86" s="52"/>
      <c r="C86" s="269"/>
      <c r="D86" s="52"/>
    </row>
    <row r="87" spans="2:4">
      <c r="B87" s="52"/>
      <c r="C87" s="269"/>
      <c r="D87" s="52"/>
    </row>
    <row r="88" spans="2:4">
      <c r="B88" s="52"/>
      <c r="C88" s="269"/>
      <c r="D88" s="52"/>
    </row>
    <row r="89" spans="2:4">
      <c r="B89" s="52"/>
      <c r="C89" s="269"/>
      <c r="D89" s="52"/>
    </row>
    <row r="90" spans="2:4">
      <c r="B90" s="52"/>
      <c r="C90" s="269"/>
      <c r="D90" s="52"/>
    </row>
    <row r="91" spans="2:4">
      <c r="B91" s="52"/>
      <c r="C91" s="269"/>
      <c r="D91" s="52"/>
    </row>
    <row r="92" spans="2:4">
      <c r="B92" s="52"/>
      <c r="C92" s="269"/>
      <c r="D92" s="52"/>
    </row>
    <row r="93" spans="2:4">
      <c r="B93" s="52"/>
      <c r="C93" s="269"/>
      <c r="D93" s="52"/>
    </row>
    <row r="94" spans="2:4">
      <c r="B94" s="52"/>
      <c r="C94" s="269"/>
      <c r="D94" s="52"/>
    </row>
    <row r="95" spans="2:4">
      <c r="B95" s="52"/>
      <c r="C95" s="269"/>
      <c r="D95" s="52"/>
    </row>
    <row r="96" spans="2:4">
      <c r="B96" s="52"/>
      <c r="C96" s="269"/>
      <c r="D96" s="52"/>
    </row>
    <row r="97" spans="2:4">
      <c r="B97" s="52"/>
      <c r="C97" s="269"/>
      <c r="D97" s="52"/>
    </row>
    <row r="98" spans="2:4">
      <c r="B98" s="52"/>
      <c r="C98" s="267"/>
      <c r="D98" s="52"/>
    </row>
    <row r="99" spans="2:4">
      <c r="B99" s="52"/>
      <c r="C99" s="267"/>
      <c r="D99" s="52"/>
    </row>
    <row r="100" spans="2:4">
      <c r="B100" s="52"/>
      <c r="C100" s="267"/>
      <c r="D100" s="52"/>
    </row>
    <row r="101" spans="2:4">
      <c r="B101" s="52"/>
      <c r="C101" s="267"/>
      <c r="D101" s="52"/>
    </row>
    <row r="102" spans="2:4">
      <c r="B102" s="52"/>
      <c r="C102" s="267"/>
      <c r="D102" s="52"/>
    </row>
    <row r="103" spans="2:4">
      <c r="B103" s="52"/>
      <c r="C103" s="267"/>
      <c r="D103" s="52"/>
    </row>
    <row r="104" spans="2:4">
      <c r="B104" s="52"/>
      <c r="C104" s="267"/>
      <c r="D104" s="52"/>
    </row>
    <row r="105" spans="2:4">
      <c r="B105" s="52"/>
      <c r="C105" s="268" t="s">
        <v>704</v>
      </c>
      <c r="D105" s="52"/>
    </row>
    <row r="106" spans="2:4">
      <c r="B106" s="52"/>
      <c r="C106" s="269"/>
      <c r="D106" s="52"/>
    </row>
    <row r="107" spans="2:4">
      <c r="B107" s="52"/>
      <c r="C107" s="269"/>
      <c r="D107" s="52"/>
    </row>
    <row r="108" spans="2:4">
      <c r="B108" s="52"/>
      <c r="C108" s="269"/>
      <c r="D108" s="52"/>
    </row>
    <row r="109" spans="2:4">
      <c r="B109" s="52"/>
      <c r="C109" s="269"/>
      <c r="D109" s="52"/>
    </row>
    <row r="110" spans="2:4">
      <c r="B110" s="52"/>
      <c r="C110" s="269"/>
      <c r="D110" s="52"/>
    </row>
    <row r="111" spans="2:4">
      <c r="B111" s="52"/>
      <c r="C111" s="269"/>
      <c r="D111" s="52"/>
    </row>
    <row r="112" spans="2:4">
      <c r="B112" s="52"/>
      <c r="C112" s="269"/>
      <c r="D112" s="52"/>
    </row>
    <row r="113" spans="2:4">
      <c r="B113" s="52"/>
      <c r="C113" s="269"/>
      <c r="D113" s="52"/>
    </row>
    <row r="114" spans="2:4">
      <c r="B114" s="52"/>
      <c r="C114" s="269"/>
      <c r="D114" s="52"/>
    </row>
    <row r="115" spans="2:4">
      <c r="B115" s="52"/>
      <c r="C115" s="269"/>
      <c r="D115" s="52"/>
    </row>
    <row r="116" spans="2:4">
      <c r="B116" s="52"/>
      <c r="C116" s="269"/>
      <c r="D116" s="52"/>
    </row>
    <row r="117" spans="2:4">
      <c r="B117" s="52"/>
      <c r="C117" s="269"/>
      <c r="D117" s="52"/>
    </row>
    <row r="118" spans="2:4">
      <c r="B118" s="52"/>
      <c r="C118" s="269"/>
      <c r="D118" s="52"/>
    </row>
    <row r="119" spans="2:4">
      <c r="B119" s="52"/>
      <c r="C119" s="269"/>
      <c r="D119" s="52"/>
    </row>
    <row r="120" spans="2:4">
      <c r="B120" s="52"/>
      <c r="C120" s="269"/>
      <c r="D120" s="52"/>
    </row>
    <row r="121" spans="2:4">
      <c r="B121" s="52"/>
      <c r="C121" s="269"/>
      <c r="D121" s="52"/>
    </row>
    <row r="122" spans="2:4">
      <c r="B122" s="52"/>
      <c r="C122" s="269"/>
      <c r="D122" s="52"/>
    </row>
    <row r="123" spans="2:4">
      <c r="B123" s="52"/>
      <c r="C123" s="269"/>
      <c r="D123" s="52"/>
    </row>
    <row r="124" spans="2:4">
      <c r="B124" s="52"/>
      <c r="C124" s="269"/>
      <c r="D124" s="52"/>
    </row>
    <row r="125" spans="2:4">
      <c r="B125" s="52"/>
      <c r="C125" s="269"/>
      <c r="D125" s="52"/>
    </row>
    <row r="126" spans="2:4">
      <c r="B126" s="52"/>
      <c r="C126" s="309" t="s">
        <v>705</v>
      </c>
      <c r="D126" s="52"/>
    </row>
    <row r="127" spans="2:4">
      <c r="B127" s="52"/>
      <c r="C127" s="309"/>
      <c r="D127" s="52"/>
    </row>
    <row r="128" spans="2:4">
      <c r="B128" s="52"/>
      <c r="C128" s="260"/>
      <c r="D128" s="52"/>
    </row>
    <row r="129" spans="2:4" ht="18">
      <c r="B129" s="52"/>
      <c r="C129" s="272" t="s">
        <v>706</v>
      </c>
      <c r="D129" s="52"/>
    </row>
    <row r="130" spans="2:4">
      <c r="B130" s="52"/>
      <c r="C130" s="260"/>
      <c r="D130" s="52"/>
    </row>
    <row r="131" spans="2:4">
      <c r="B131" s="52"/>
      <c r="C131" s="314" t="s">
        <v>707</v>
      </c>
      <c r="D131" s="52"/>
    </row>
    <row r="132" spans="2:4">
      <c r="B132" s="52"/>
      <c r="C132" s="314"/>
      <c r="D132" s="52"/>
    </row>
    <row r="133" spans="2:4">
      <c r="B133" s="52"/>
      <c r="C133" s="314"/>
      <c r="D133" s="52"/>
    </row>
    <row r="134" spans="2:4">
      <c r="B134" s="52"/>
      <c r="C134" s="314"/>
      <c r="D134" s="52"/>
    </row>
    <row r="135" spans="2:4">
      <c r="B135" s="52"/>
      <c r="C135" s="314"/>
      <c r="D135" s="52"/>
    </row>
    <row r="136" spans="2:4">
      <c r="B136" s="52"/>
      <c r="C136" s="314"/>
      <c r="D136" s="52"/>
    </row>
    <row r="137" spans="2:4">
      <c r="B137" s="52"/>
      <c r="C137" s="260"/>
      <c r="D137" s="52"/>
    </row>
    <row r="138" spans="2:4">
      <c r="B138" s="52"/>
      <c r="C138" s="273" t="s">
        <v>734</v>
      </c>
      <c r="D138" s="52"/>
    </row>
    <row r="139" spans="2:4">
      <c r="B139" s="52"/>
      <c r="C139" s="309" t="s">
        <v>708</v>
      </c>
      <c r="D139" s="52"/>
    </row>
    <row r="140" spans="2:4">
      <c r="B140" s="52"/>
      <c r="C140" s="309"/>
      <c r="D140" s="52"/>
    </row>
    <row r="141" spans="2:4">
      <c r="B141" s="52"/>
      <c r="C141" s="260"/>
      <c r="D141" s="52"/>
    </row>
    <row r="142" spans="2:4">
      <c r="B142" s="52"/>
      <c r="C142" s="309" t="s">
        <v>709</v>
      </c>
      <c r="D142" s="52"/>
    </row>
    <row r="143" spans="2:4">
      <c r="B143" s="52"/>
      <c r="C143" s="309"/>
      <c r="D143" s="52"/>
    </row>
    <row r="144" spans="2:4">
      <c r="B144" s="52"/>
      <c r="C144" s="260"/>
      <c r="D144" s="52"/>
    </row>
    <row r="145" spans="2:4">
      <c r="B145" s="52"/>
      <c r="C145" s="273" t="s">
        <v>735</v>
      </c>
      <c r="D145" s="52"/>
    </row>
    <row r="146" spans="2:4">
      <c r="B146" s="52"/>
      <c r="C146" s="315" t="s">
        <v>695</v>
      </c>
      <c r="D146" s="52"/>
    </row>
    <row r="147" spans="2:4">
      <c r="B147" s="52"/>
      <c r="C147" s="315"/>
      <c r="D147" s="52"/>
    </row>
    <row r="148" spans="2:4">
      <c r="B148" s="52"/>
      <c r="C148" s="315"/>
      <c r="D148" s="52"/>
    </row>
    <row r="149" spans="2:4">
      <c r="B149" s="52"/>
      <c r="C149" s="315"/>
      <c r="D149" s="52"/>
    </row>
    <row r="150" spans="2:4" ht="15" customHeight="1">
      <c r="B150" s="52"/>
      <c r="C150" s="315"/>
      <c r="D150" s="52"/>
    </row>
    <row r="151" spans="2:4">
      <c r="B151" s="52"/>
      <c r="C151" s="260"/>
      <c r="D151" s="52"/>
    </row>
    <row r="152" spans="2:4">
      <c r="B152" s="52"/>
      <c r="C152" s="186" t="s">
        <v>696</v>
      </c>
      <c r="D152" s="52"/>
    </row>
    <row r="153" spans="2:4">
      <c r="B153" s="52"/>
      <c r="C153" s="130" t="s">
        <v>697</v>
      </c>
      <c r="D153" s="52"/>
    </row>
    <row r="154" spans="2:4">
      <c r="B154" s="52"/>
      <c r="C154" s="130" t="s">
        <v>698</v>
      </c>
      <c r="D154" s="52"/>
    </row>
    <row r="155" spans="2:4" ht="15" customHeight="1">
      <c r="B155" s="52"/>
      <c r="C155" s="130" t="s">
        <v>711</v>
      </c>
      <c r="D155" s="52"/>
    </row>
    <row r="156" spans="2:4">
      <c r="B156" s="52"/>
      <c r="C156" s="130" t="s">
        <v>712</v>
      </c>
      <c r="D156" s="52"/>
    </row>
    <row r="157" spans="2:4">
      <c r="B157" s="52"/>
      <c r="C157" s="312" t="s">
        <v>699</v>
      </c>
      <c r="D157" s="52"/>
    </row>
    <row r="158" spans="2:4">
      <c r="B158" s="52"/>
      <c r="C158" s="313"/>
      <c r="D158" s="52"/>
    </row>
    <row r="159" spans="2:4">
      <c r="B159" s="52"/>
      <c r="C159" s="313"/>
      <c r="D159" s="52"/>
    </row>
    <row r="160" spans="2:4">
      <c r="B160" s="52"/>
      <c r="C160" s="260"/>
      <c r="D160" s="52"/>
    </row>
    <row r="161" spans="2:4">
      <c r="B161" s="52"/>
      <c r="C161" s="131" t="s">
        <v>700</v>
      </c>
      <c r="D161" s="52"/>
    </row>
    <row r="162" spans="2:4">
      <c r="B162" s="52"/>
      <c r="C162" s="260"/>
      <c r="D162" s="52"/>
    </row>
    <row r="163" spans="2:4" ht="18">
      <c r="B163" s="52"/>
      <c r="C163" s="272" t="s">
        <v>701</v>
      </c>
      <c r="D163" s="52"/>
    </row>
    <row r="164" spans="2:4">
      <c r="B164" s="52"/>
      <c r="C164" s="166"/>
      <c r="D164" s="52"/>
    </row>
    <row r="165" spans="2:4">
      <c r="B165" s="52"/>
      <c r="C165" s="311" t="s">
        <v>702</v>
      </c>
      <c r="D165" s="52"/>
    </row>
    <row r="166" spans="2:4">
      <c r="B166" s="52"/>
      <c r="C166" s="311"/>
      <c r="D166" s="52"/>
    </row>
    <row r="167" spans="2:4">
      <c r="B167" s="52"/>
      <c r="C167" s="311"/>
      <c r="D167" s="52"/>
    </row>
    <row r="168" spans="2:4">
      <c r="B168" s="52"/>
      <c r="C168" s="166"/>
      <c r="D168" s="52"/>
    </row>
    <row r="169" spans="2:4" ht="18">
      <c r="B169" s="52"/>
      <c r="C169" s="272" t="s">
        <v>691</v>
      </c>
      <c r="D169" s="52"/>
    </row>
    <row r="170" spans="2:4">
      <c r="B170" s="52"/>
      <c r="C170" s="261"/>
      <c r="D170" s="52"/>
    </row>
    <row r="171" spans="2:4">
      <c r="B171" s="52"/>
      <c r="C171" s="311" t="s">
        <v>692</v>
      </c>
      <c r="D171" s="52"/>
    </row>
    <row r="172" spans="2:4">
      <c r="B172" s="52"/>
      <c r="C172" s="311"/>
      <c r="D172" s="52"/>
    </row>
    <row r="173" spans="2:4">
      <c r="B173" s="52"/>
      <c r="C173" s="311"/>
      <c r="D173" s="52"/>
    </row>
    <row r="174" spans="2:4">
      <c r="B174" s="52"/>
      <c r="C174" s="311"/>
      <c r="D174" s="52"/>
    </row>
    <row r="175" spans="2:4">
      <c r="B175" s="52"/>
      <c r="C175" s="311"/>
      <c r="D175" s="52"/>
    </row>
    <row r="176" spans="2:4">
      <c r="B176" s="52"/>
      <c r="C176" s="261"/>
      <c r="D176" s="52"/>
    </row>
    <row r="177" spans="2:4" ht="18">
      <c r="B177" s="52"/>
      <c r="C177" s="274" t="s">
        <v>738</v>
      </c>
      <c r="D177" s="52"/>
    </row>
    <row r="178" spans="2:4">
      <c r="B178" s="52"/>
      <c r="C178" s="261"/>
      <c r="D178" s="52"/>
    </row>
    <row r="179" spans="2:4">
      <c r="B179" s="52"/>
      <c r="C179" s="311" t="s">
        <v>693</v>
      </c>
      <c r="D179" s="52"/>
    </row>
    <row r="180" spans="2:4">
      <c r="B180" s="52"/>
      <c r="C180" s="311"/>
      <c r="D180" s="52"/>
    </row>
    <row r="181" spans="2:4">
      <c r="B181" s="52"/>
      <c r="C181" s="311"/>
      <c r="D181" s="52"/>
    </row>
    <row r="182" spans="2:4">
      <c r="B182" s="52"/>
      <c r="C182" s="311"/>
      <c r="D182" s="52"/>
    </row>
    <row r="183" spans="2:4">
      <c r="B183" s="52"/>
      <c r="C183" s="311"/>
      <c r="D183" s="52"/>
    </row>
    <row r="184" spans="2:4">
      <c r="B184" s="52"/>
      <c r="C184" s="311"/>
      <c r="D184" s="52"/>
    </row>
    <row r="185" spans="2:4">
      <c r="B185" s="52"/>
      <c r="C185" s="311"/>
      <c r="D185" s="52"/>
    </row>
    <row r="186" spans="2:4">
      <c r="B186" s="52"/>
      <c r="C186" s="261"/>
      <c r="D186" s="52"/>
    </row>
    <row r="187" spans="2:4">
      <c r="B187" s="52"/>
      <c r="C187" s="311" t="s">
        <v>694</v>
      </c>
      <c r="D187" s="52"/>
    </row>
    <row r="188" spans="2:4">
      <c r="B188" s="52"/>
      <c r="C188" s="311"/>
      <c r="D188" s="52"/>
    </row>
    <row r="189" spans="2:4">
      <c r="B189" s="52"/>
      <c r="C189" s="261"/>
      <c r="D189" s="52"/>
    </row>
    <row r="190" spans="2:4">
      <c r="B190" s="52"/>
      <c r="C190" s="311" t="s">
        <v>676</v>
      </c>
      <c r="D190" s="52"/>
    </row>
    <row r="191" spans="2:4">
      <c r="B191" s="52"/>
      <c r="C191" s="311"/>
      <c r="D191" s="52"/>
    </row>
    <row r="192" spans="2:4">
      <c r="B192" s="52"/>
      <c r="C192" s="311"/>
      <c r="D192" s="52"/>
    </row>
    <row r="193" spans="2:4">
      <c r="B193" s="52"/>
      <c r="C193" s="311"/>
      <c r="D193" s="52"/>
    </row>
    <row r="194" spans="2:4">
      <c r="B194" s="52"/>
      <c r="C194" s="311"/>
      <c r="D194" s="52"/>
    </row>
    <row r="195" spans="2:4">
      <c r="B195" s="52"/>
      <c r="C195" s="167"/>
      <c r="D195" s="52"/>
    </row>
  </sheetData>
  <sheetProtection algorithmName="SHA-512" hashValue="W7+QUTiCCBXwFUd7c4eItqmdfm622wZEP6P8AG0HdW4x2smiR2rZ8pD3xKtcMJT9kACvRbZiI0+4JXuVva8fUQ==" saltValue="7/KNuh6FKpBJpXfhVyEC6w==" spinCount="100000" sheet="1" objects="1" scenarios="1"/>
  <mergeCells count="23">
    <mergeCell ref="C19:C22"/>
    <mergeCell ref="C33:C37"/>
    <mergeCell ref="C44:C46"/>
    <mergeCell ref="C190:C194"/>
    <mergeCell ref="C126:C127"/>
    <mergeCell ref="C139:C140"/>
    <mergeCell ref="C142:C143"/>
    <mergeCell ref="C157:C159"/>
    <mergeCell ref="C131:C136"/>
    <mergeCell ref="C146:C150"/>
    <mergeCell ref="C171:C175"/>
    <mergeCell ref="C165:C167"/>
    <mergeCell ref="C179:C185"/>
    <mergeCell ref="C187:C188"/>
    <mergeCell ref="C24:C25"/>
    <mergeCell ref="C27:C28"/>
    <mergeCell ref="C74:C76"/>
    <mergeCell ref="C53:C55"/>
    <mergeCell ref="C29:C30"/>
    <mergeCell ref="C49:C51"/>
    <mergeCell ref="C58:C61"/>
    <mergeCell ref="C63:C67"/>
    <mergeCell ref="C69:C72"/>
  </mergeCells>
  <phoneticPr fontId="58" type="noConversion"/>
  <hyperlinks>
    <hyperlink ref="C9" location="'Qu%C3%A9%20es%20A%20Fondo'!C81" display="FUNCIONES GRÁFICAS"/>
    <hyperlink ref="C13" location="'Qu%C3%A9%20es%20A%20Fondo'!C165" display="INDICADORES NACIONALES DE SALUD PÚBLICA"/>
    <hyperlink ref="C14" location="'Qu%C3%A9%20es%20A%20Fondo'!C171" display="EVALUACIÓN CONSULTIVA Y REDACCIÓN DE INFORME"/>
    <hyperlink ref="C10" location="'Qu%C3%A9%20es%20A%20Fondo'!C133" display="CALIFICACIÓN"/>
    <hyperlink ref="C12" location="'Qu%C3%A9%20es%20A%20Fondo'!C157" display="Coeficientes de integralidad"/>
    <hyperlink ref="C15" location="'Qu%C3%A9%20es%20A%20Fondo'!C189" display="AUTORÍA"/>
    <hyperlink ref="C7" location="'Qu%C3%A9%20es%20A%20Fondo'!C53" display="Programas de educación en sexualidad en la escuela"/>
    <hyperlink ref="C8" location="'Qu%C3%A9%20es%20A%20Fondo'!C74" display="Cómo usar A fondo y SERAT complementariamente "/>
    <hyperlink ref="C6" location="'Qu%C3%A9%20es%20A%20Fondo'!C45" display="Programas de educación en sexualidad en espacios comunitarios"/>
    <hyperlink ref="C11" location="'Qu%C3%A9%20es%20A%20Fondo'!C140" display="Calificación de los componentes"/>
    <hyperlink ref="C5" location="'Qu%C3%A9%20es%20A%20Fondo'!C42" display="GAMA DE APLICACIONES"/>
    <hyperlink ref="C39" r:id="rId1"/>
    <hyperlink ref="C4" location="'Qu%C3%A9%20es%20A%20Fondo'!C32" display="'Qu%C3%A9%20es%20A%20Fondo'!C32"/>
    <hyperlink ref="C38" r:id="rId2"/>
  </hyperlinks>
  <pageMargins left="0.7" right="0.7" top="0.75" bottom="0.75" header="0.3" footer="0.3"/>
  <rowBreaks count="1" manualBreakCount="1">
    <brk id="47" min="1" max="3" man="1"/>
  </rowBreaks>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B2:F190"/>
  <sheetViews>
    <sheetView showGridLines="0" tabSelected="1" topLeftCell="A98" zoomScalePageLayoutView="125" workbookViewId="0">
      <selection activeCell="E112" sqref="E112"/>
    </sheetView>
  </sheetViews>
  <sheetFormatPr defaultColWidth="11.42578125" defaultRowHeight="15"/>
  <cols>
    <col min="1" max="2" width="11.42578125" style="5"/>
    <col min="3" max="3" width="30.7109375" style="5" customWidth="1"/>
    <col min="4" max="4" width="15.7109375" style="5" customWidth="1"/>
    <col min="5" max="5" width="75.7109375" style="5" customWidth="1"/>
    <col min="6" max="16384" width="11.42578125" style="5"/>
  </cols>
  <sheetData>
    <row r="2" spans="2:6">
      <c r="B2" s="52"/>
      <c r="C2" s="52"/>
      <c r="D2" s="52"/>
      <c r="E2" s="52"/>
      <c r="F2" s="52"/>
    </row>
    <row r="3" spans="2:6" ht="25.5" customHeight="1">
      <c r="B3" s="52"/>
      <c r="C3" s="317" t="s">
        <v>677</v>
      </c>
      <c r="D3" s="317"/>
      <c r="E3" s="317"/>
      <c r="F3" s="52"/>
    </row>
    <row r="4" spans="2:6">
      <c r="B4" s="52"/>
      <c r="C4" s="316" t="s">
        <v>678</v>
      </c>
      <c r="D4" s="316"/>
      <c r="E4" s="316"/>
      <c r="F4" s="52"/>
    </row>
    <row r="5" spans="2:6">
      <c r="B5" s="52"/>
      <c r="C5" s="316" t="s">
        <v>679</v>
      </c>
      <c r="D5" s="316"/>
      <c r="E5" s="316"/>
      <c r="F5" s="52"/>
    </row>
    <row r="6" spans="2:6">
      <c r="B6" s="52"/>
      <c r="C6" s="293" t="s">
        <v>680</v>
      </c>
      <c r="D6" s="294"/>
      <c r="E6" s="294"/>
      <c r="F6" s="52"/>
    </row>
    <row r="7" spans="2:6">
      <c r="B7" s="52"/>
      <c r="C7" s="316" t="s">
        <v>681</v>
      </c>
      <c r="D7" s="316"/>
      <c r="E7" s="316"/>
      <c r="F7" s="52"/>
    </row>
    <row r="8" spans="2:6">
      <c r="B8" s="52"/>
      <c r="C8" s="316" t="s">
        <v>682</v>
      </c>
      <c r="D8" s="316"/>
      <c r="E8" s="316"/>
      <c r="F8" s="52"/>
    </row>
    <row r="9" spans="2:6">
      <c r="B9" s="52"/>
      <c r="C9" s="316" t="s">
        <v>683</v>
      </c>
      <c r="D9" s="316"/>
      <c r="E9" s="316"/>
      <c r="F9" s="52"/>
    </row>
    <row r="10" spans="2:6">
      <c r="B10" s="52"/>
      <c r="C10" s="316" t="s">
        <v>684</v>
      </c>
      <c r="D10" s="316"/>
      <c r="E10" s="316"/>
      <c r="F10" s="52"/>
    </row>
    <row r="11" spans="2:6">
      <c r="B11" s="52"/>
      <c r="C11" s="316" t="s">
        <v>685</v>
      </c>
      <c r="D11" s="316"/>
      <c r="E11" s="316"/>
      <c r="F11" s="52"/>
    </row>
    <row r="12" spans="2:6" ht="15" customHeight="1">
      <c r="B12" s="52"/>
      <c r="C12" s="319" t="s">
        <v>686</v>
      </c>
      <c r="D12" s="319"/>
      <c r="E12" s="319"/>
      <c r="F12" s="52"/>
    </row>
    <row r="13" spans="2:6" ht="15" customHeight="1">
      <c r="B13" s="52"/>
      <c r="C13" s="319" t="s">
        <v>687</v>
      </c>
      <c r="D13" s="319"/>
      <c r="E13" s="319"/>
      <c r="F13" s="52"/>
    </row>
    <row r="14" spans="2:6" ht="15" customHeight="1">
      <c r="B14" s="52"/>
      <c r="C14" s="319" t="s">
        <v>688</v>
      </c>
      <c r="D14" s="319"/>
      <c r="E14" s="319"/>
      <c r="F14" s="52"/>
    </row>
    <row r="15" spans="2:6" ht="15" customHeight="1">
      <c r="B15" s="52"/>
      <c r="C15" s="319" t="s">
        <v>689</v>
      </c>
      <c r="D15" s="319"/>
      <c r="E15" s="319"/>
      <c r="F15" s="52"/>
    </row>
    <row r="16" spans="2:6">
      <c r="B16" s="52"/>
      <c r="C16" s="316" t="s">
        <v>690</v>
      </c>
      <c r="D16" s="316"/>
      <c r="E16" s="316"/>
      <c r="F16" s="52"/>
    </row>
    <row r="17" spans="2:6">
      <c r="B17" s="52"/>
      <c r="C17" s="295"/>
      <c r="D17" s="295"/>
      <c r="E17" s="295"/>
      <c r="F17" s="52"/>
    </row>
    <row r="18" spans="2:6" ht="18" customHeight="1">
      <c r="B18" s="52"/>
      <c r="C18" s="318" t="s">
        <v>678</v>
      </c>
      <c r="D18" s="318"/>
      <c r="E18" s="318"/>
      <c r="F18" s="52"/>
    </row>
    <row r="19" spans="2:6">
      <c r="B19" s="52"/>
      <c r="C19" s="290"/>
      <c r="D19" s="290"/>
      <c r="E19" s="290"/>
      <c r="F19" s="52"/>
    </row>
    <row r="20" spans="2:6" ht="15" customHeight="1">
      <c r="B20" s="52"/>
      <c r="C20" s="309" t="s">
        <v>672</v>
      </c>
      <c r="D20" s="309"/>
      <c r="E20" s="309"/>
      <c r="F20" s="52"/>
    </row>
    <row r="21" spans="2:6">
      <c r="B21" s="52"/>
      <c r="C21" s="309"/>
      <c r="D21" s="309"/>
      <c r="E21" s="309"/>
      <c r="F21" s="52"/>
    </row>
    <row r="22" spans="2:6">
      <c r="B22" s="52"/>
      <c r="C22" s="309"/>
      <c r="D22" s="309"/>
      <c r="E22" s="309"/>
      <c r="F22" s="52"/>
    </row>
    <row r="23" spans="2:6">
      <c r="B23" s="52"/>
      <c r="C23" s="309"/>
      <c r="D23" s="309"/>
      <c r="E23" s="309"/>
      <c r="F23" s="52"/>
    </row>
    <row r="24" spans="2:6">
      <c r="B24" s="52"/>
      <c r="C24" s="309"/>
      <c r="D24" s="309"/>
      <c r="E24" s="309"/>
      <c r="F24" s="52"/>
    </row>
    <row r="25" spans="2:6">
      <c r="B25" s="52"/>
      <c r="C25" s="309"/>
      <c r="D25" s="309"/>
      <c r="E25" s="309"/>
      <c r="F25" s="52"/>
    </row>
    <row r="26" spans="2:6">
      <c r="B26" s="52"/>
      <c r="C26" s="309"/>
      <c r="D26" s="309"/>
      <c r="E26" s="309"/>
      <c r="F26" s="52"/>
    </row>
    <row r="27" spans="2:6" ht="30" customHeight="1">
      <c r="B27" s="52"/>
      <c r="C27" s="309"/>
      <c r="D27" s="309"/>
      <c r="E27" s="309"/>
      <c r="F27" s="52"/>
    </row>
    <row r="28" spans="2:6" ht="10.5" customHeight="1">
      <c r="B28" s="52"/>
      <c r="C28" s="286"/>
      <c r="D28" s="290"/>
      <c r="E28" s="290"/>
      <c r="F28" s="52"/>
    </row>
    <row r="29" spans="2:6" ht="15" customHeight="1">
      <c r="B29" s="52"/>
      <c r="C29" s="320" t="s">
        <v>673</v>
      </c>
      <c r="D29" s="320"/>
      <c r="E29" s="320"/>
      <c r="F29" s="52"/>
    </row>
    <row r="30" spans="2:6">
      <c r="B30" s="52"/>
      <c r="C30" s="320"/>
      <c r="D30" s="320"/>
      <c r="E30" s="320"/>
      <c r="F30" s="52"/>
    </row>
    <row r="31" spans="2:6">
      <c r="B31" s="52"/>
      <c r="C31" s="320"/>
      <c r="D31" s="320"/>
      <c r="E31" s="320"/>
      <c r="F31" s="52"/>
    </row>
    <row r="32" spans="2:6">
      <c r="B32" s="52"/>
      <c r="C32" s="320"/>
      <c r="D32" s="320"/>
      <c r="E32" s="320"/>
      <c r="F32" s="52"/>
    </row>
    <row r="33" spans="2:6">
      <c r="B33" s="52"/>
      <c r="C33" s="291"/>
      <c r="D33" s="291"/>
      <c r="E33" s="291"/>
      <c r="F33" s="52"/>
    </row>
    <row r="34" spans="2:6" ht="15" customHeight="1">
      <c r="B34" s="52"/>
      <c r="C34" s="320" t="s">
        <v>674</v>
      </c>
      <c r="D34" s="320"/>
      <c r="E34" s="320"/>
      <c r="F34" s="52"/>
    </row>
    <row r="35" spans="2:6">
      <c r="B35" s="52"/>
      <c r="C35" s="320"/>
      <c r="D35" s="320"/>
      <c r="E35" s="320"/>
      <c r="F35" s="52"/>
    </row>
    <row r="36" spans="2:6">
      <c r="B36" s="52"/>
      <c r="C36" s="320"/>
      <c r="D36" s="320"/>
      <c r="E36" s="320"/>
      <c r="F36" s="52"/>
    </row>
    <row r="37" spans="2:6">
      <c r="B37" s="52"/>
      <c r="C37" s="291"/>
      <c r="D37" s="291"/>
      <c r="E37" s="291"/>
      <c r="F37" s="52"/>
    </row>
    <row r="38" spans="2:6" ht="18" customHeight="1">
      <c r="B38" s="52"/>
      <c r="C38" s="318" t="s">
        <v>675</v>
      </c>
      <c r="D38" s="318"/>
      <c r="E38" s="318"/>
      <c r="F38" s="52"/>
    </row>
    <row r="39" spans="2:6">
      <c r="B39" s="52"/>
      <c r="C39" s="286"/>
      <c r="D39" s="286"/>
      <c r="E39" s="286"/>
      <c r="F39" s="52"/>
    </row>
    <row r="40" spans="2:6" ht="15" customHeight="1">
      <c r="B40" s="52"/>
      <c r="C40" s="309" t="s">
        <v>633</v>
      </c>
      <c r="D40" s="309"/>
      <c r="E40" s="309"/>
      <c r="F40" s="52"/>
    </row>
    <row r="41" spans="2:6">
      <c r="B41" s="52"/>
      <c r="C41" s="309"/>
      <c r="D41" s="309"/>
      <c r="E41" s="309"/>
      <c r="F41" s="52"/>
    </row>
    <row r="42" spans="2:6">
      <c r="B42" s="52"/>
      <c r="C42" s="309"/>
      <c r="D42" s="309"/>
      <c r="E42" s="309"/>
      <c r="F42" s="52"/>
    </row>
    <row r="43" spans="2:6">
      <c r="B43" s="52"/>
      <c r="C43" s="309"/>
      <c r="D43" s="309"/>
      <c r="E43" s="309"/>
      <c r="F43" s="52"/>
    </row>
    <row r="44" spans="2:6">
      <c r="B44" s="52"/>
      <c r="C44" s="309"/>
      <c r="D44" s="309"/>
      <c r="E44" s="309"/>
      <c r="F44" s="52"/>
    </row>
    <row r="45" spans="2:6">
      <c r="B45" s="52"/>
      <c r="C45" s="290"/>
      <c r="D45" s="290"/>
      <c r="E45" s="290"/>
      <c r="F45" s="52"/>
    </row>
    <row r="46" spans="2:6" ht="18" customHeight="1">
      <c r="B46" s="52"/>
      <c r="C46" s="318" t="s">
        <v>746</v>
      </c>
      <c r="D46" s="318"/>
      <c r="E46" s="318"/>
      <c r="F46" s="52"/>
    </row>
    <row r="47" spans="2:6" ht="15" customHeight="1">
      <c r="B47" s="52"/>
      <c r="C47" s="290"/>
      <c r="D47" s="290"/>
      <c r="E47" s="290"/>
      <c r="F47" s="52"/>
    </row>
    <row r="48" spans="2:6" ht="15" customHeight="1">
      <c r="B48" s="52"/>
      <c r="C48" s="309" t="s">
        <v>634</v>
      </c>
      <c r="D48" s="309"/>
      <c r="E48" s="309"/>
      <c r="F48" s="52"/>
    </row>
    <row r="49" spans="2:6">
      <c r="B49" s="52"/>
      <c r="C49" s="290"/>
      <c r="D49" s="290"/>
      <c r="E49" s="290"/>
      <c r="F49" s="52"/>
    </row>
    <row r="50" spans="2:6">
      <c r="B50" s="52"/>
      <c r="C50" s="290"/>
      <c r="D50" s="290"/>
      <c r="E50" s="290"/>
      <c r="F50" s="52"/>
    </row>
    <row r="51" spans="2:6">
      <c r="B51" s="52"/>
      <c r="C51" s="290"/>
      <c r="D51" s="290"/>
      <c r="E51" s="290"/>
      <c r="F51" s="52"/>
    </row>
    <row r="52" spans="2:6">
      <c r="B52" s="52"/>
      <c r="C52" s="290"/>
      <c r="D52" s="290"/>
      <c r="E52" s="290"/>
      <c r="F52" s="52"/>
    </row>
    <row r="53" spans="2:6">
      <c r="B53" s="52"/>
      <c r="C53" s="290"/>
      <c r="D53" s="290"/>
      <c r="E53" s="290"/>
      <c r="F53" s="52"/>
    </row>
    <row r="54" spans="2:6">
      <c r="B54" s="52"/>
      <c r="C54" s="323"/>
      <c r="D54" s="323"/>
      <c r="E54" s="323"/>
      <c r="F54" s="52"/>
    </row>
    <row r="55" spans="2:6">
      <c r="B55" s="52"/>
      <c r="C55" s="288"/>
      <c r="D55" s="288"/>
      <c r="E55" s="288"/>
      <c r="F55" s="52"/>
    </row>
    <row r="56" spans="2:6" ht="15" customHeight="1">
      <c r="B56" s="52"/>
      <c r="C56" s="324" t="s">
        <v>650</v>
      </c>
      <c r="D56" s="325"/>
      <c r="E56" s="325"/>
      <c r="F56" s="52"/>
    </row>
    <row r="57" spans="2:6" ht="15.75" thickBot="1">
      <c r="B57" s="52"/>
      <c r="C57" s="290"/>
      <c r="D57" s="290"/>
      <c r="E57" s="290"/>
      <c r="F57" s="52"/>
    </row>
    <row r="58" spans="2:6" ht="15" customHeight="1">
      <c r="B58" s="52"/>
      <c r="C58" s="187" t="s">
        <v>651</v>
      </c>
      <c r="D58" s="326" t="s">
        <v>652</v>
      </c>
      <c r="E58" s="327"/>
      <c r="F58" s="52"/>
    </row>
    <row r="59" spans="2:6" ht="15" customHeight="1">
      <c r="B59" s="52"/>
      <c r="C59" s="188" t="s">
        <v>653</v>
      </c>
      <c r="D59" s="328" t="s">
        <v>654</v>
      </c>
      <c r="E59" s="329"/>
      <c r="F59" s="52"/>
    </row>
    <row r="60" spans="2:6" ht="15" customHeight="1">
      <c r="B60" s="52"/>
      <c r="C60" s="67" t="s">
        <v>655</v>
      </c>
      <c r="D60" s="328" t="s">
        <v>656</v>
      </c>
      <c r="E60" s="329"/>
      <c r="F60" s="52"/>
    </row>
    <row r="61" spans="2:6" ht="15" customHeight="1">
      <c r="B61" s="52"/>
      <c r="C61" s="330" t="s">
        <v>657</v>
      </c>
      <c r="D61" s="332" t="s">
        <v>658</v>
      </c>
      <c r="E61" s="333"/>
      <c r="F61" s="52"/>
    </row>
    <row r="62" spans="2:6">
      <c r="B62" s="52"/>
      <c r="C62" s="331"/>
      <c r="D62" s="334"/>
      <c r="E62" s="335"/>
      <c r="F62" s="52"/>
    </row>
    <row r="63" spans="2:6" ht="15" customHeight="1">
      <c r="B63" s="52"/>
      <c r="C63" s="254" t="s">
        <v>659</v>
      </c>
      <c r="D63" s="336" t="s">
        <v>660</v>
      </c>
      <c r="E63" s="337"/>
      <c r="F63" s="52"/>
    </row>
    <row r="64" spans="2:6" ht="15.75" customHeight="1">
      <c r="B64" s="52"/>
      <c r="C64" s="254" t="s">
        <v>661</v>
      </c>
      <c r="D64" s="321" t="s">
        <v>662</v>
      </c>
      <c r="E64" s="322"/>
      <c r="F64" s="52"/>
    </row>
    <row r="65" spans="2:6" ht="32.25" customHeight="1">
      <c r="B65" s="52"/>
      <c r="C65" s="254" t="s">
        <v>663</v>
      </c>
      <c r="D65" s="338" t="s">
        <v>664</v>
      </c>
      <c r="E65" s="339"/>
      <c r="F65" s="52"/>
    </row>
    <row r="66" spans="2:6" ht="32.25" customHeight="1">
      <c r="B66" s="52"/>
      <c r="C66" s="254" t="s">
        <v>665</v>
      </c>
      <c r="D66" s="338" t="s">
        <v>666</v>
      </c>
      <c r="E66" s="339"/>
      <c r="F66" s="52"/>
    </row>
    <row r="67" spans="2:6" ht="15.75" customHeight="1">
      <c r="B67" s="52"/>
      <c r="C67" s="254" t="s">
        <v>667</v>
      </c>
      <c r="D67" s="340"/>
      <c r="E67" s="341"/>
      <c r="F67" s="52"/>
    </row>
    <row r="68" spans="2:6" ht="15.75" customHeight="1">
      <c r="B68" s="52"/>
      <c r="C68" s="254" t="s">
        <v>668</v>
      </c>
      <c r="D68" s="338" t="s">
        <v>622</v>
      </c>
      <c r="E68" s="339"/>
      <c r="F68" s="52"/>
    </row>
    <row r="69" spans="2:6" ht="44.25" customHeight="1" thickBot="1">
      <c r="B69" s="52"/>
      <c r="C69" s="255" t="s">
        <v>623</v>
      </c>
      <c r="D69" s="342" t="s">
        <v>624</v>
      </c>
      <c r="E69" s="343"/>
      <c r="F69" s="52"/>
    </row>
    <row r="70" spans="2:6">
      <c r="B70" s="52"/>
      <c r="C70" s="253"/>
      <c r="D70" s="68"/>
      <c r="E70" s="68"/>
      <c r="F70" s="52"/>
    </row>
    <row r="71" spans="2:6" ht="18" customHeight="1">
      <c r="B71" s="132"/>
      <c r="C71" s="318" t="s">
        <v>625</v>
      </c>
      <c r="D71" s="318"/>
      <c r="E71" s="318"/>
      <c r="F71" s="132"/>
    </row>
    <row r="72" spans="2:6">
      <c r="B72" s="52"/>
      <c r="C72" s="344"/>
      <c r="D72" s="344"/>
      <c r="E72" s="344"/>
      <c r="F72" s="52"/>
    </row>
    <row r="73" spans="2:6">
      <c r="B73" s="52"/>
      <c r="C73" s="323" t="s">
        <v>626</v>
      </c>
      <c r="D73" s="323"/>
      <c r="E73" s="290"/>
      <c r="F73" s="52"/>
    </row>
    <row r="74" spans="2:6">
      <c r="B74" s="52"/>
      <c r="C74" s="323"/>
      <c r="D74" s="323"/>
      <c r="E74" s="292"/>
      <c r="F74" s="52"/>
    </row>
    <row r="75" spans="2:6">
      <c r="B75" s="52"/>
      <c r="C75" s="323"/>
      <c r="D75" s="323"/>
      <c r="E75" s="292"/>
      <c r="F75" s="52"/>
    </row>
    <row r="76" spans="2:6">
      <c r="B76" s="52"/>
      <c r="C76" s="323"/>
      <c r="D76" s="323"/>
      <c r="E76" s="292"/>
      <c r="F76" s="52"/>
    </row>
    <row r="77" spans="2:6">
      <c r="B77" s="52"/>
      <c r="C77" s="323"/>
      <c r="D77" s="323"/>
      <c r="E77" s="288"/>
      <c r="F77" s="52"/>
    </row>
    <row r="78" spans="2:6">
      <c r="B78" s="52"/>
      <c r="C78" s="323"/>
      <c r="D78" s="323"/>
      <c r="E78" s="323"/>
      <c r="F78" s="52"/>
    </row>
    <row r="79" spans="2:6">
      <c r="B79" s="52"/>
      <c r="C79" s="288"/>
      <c r="D79" s="288"/>
      <c r="E79" s="288"/>
      <c r="F79" s="52"/>
    </row>
    <row r="80" spans="2:6">
      <c r="B80" s="52"/>
      <c r="C80" s="292"/>
      <c r="D80" s="292"/>
      <c r="E80" s="292"/>
      <c r="F80" s="52"/>
    </row>
    <row r="81" spans="2:6">
      <c r="B81" s="52"/>
      <c r="C81" s="290"/>
      <c r="D81" s="290"/>
      <c r="E81" s="52"/>
      <c r="F81" s="52"/>
    </row>
    <row r="82" spans="2:6" ht="15" customHeight="1">
      <c r="B82" s="52"/>
      <c r="C82" s="290"/>
      <c r="D82" s="290"/>
      <c r="E82" s="290"/>
      <c r="F82" s="52"/>
    </row>
    <row r="83" spans="2:6">
      <c r="B83" s="52"/>
      <c r="C83" s="290"/>
      <c r="D83" s="69"/>
      <c r="E83" s="180" t="s">
        <v>627</v>
      </c>
      <c r="F83" s="52"/>
    </row>
    <row r="84" spans="2:6">
      <c r="B84" s="52"/>
      <c r="C84" s="290"/>
      <c r="D84" s="290"/>
      <c r="E84" s="290"/>
      <c r="F84" s="52"/>
    </row>
    <row r="85" spans="2:6">
      <c r="B85" s="52"/>
      <c r="C85" s="323"/>
      <c r="D85" s="323"/>
      <c r="E85" s="323"/>
      <c r="F85" s="52"/>
    </row>
    <row r="86" spans="2:6">
      <c r="B86" s="52"/>
      <c r="C86" s="288"/>
      <c r="D86" s="288"/>
      <c r="E86" s="288"/>
      <c r="F86" s="52"/>
    </row>
    <row r="87" spans="2:6">
      <c r="B87" s="52"/>
      <c r="C87" s="288"/>
      <c r="D87" s="288"/>
      <c r="E87" s="288"/>
      <c r="F87" s="52"/>
    </row>
    <row r="88" spans="2:6">
      <c r="B88" s="52"/>
      <c r="C88" s="288"/>
      <c r="D88" s="288"/>
      <c r="E88" s="288"/>
      <c r="F88" s="52"/>
    </row>
    <row r="89" spans="2:6">
      <c r="B89" s="52"/>
      <c r="C89" s="314" t="s">
        <v>669</v>
      </c>
      <c r="D89" s="288"/>
      <c r="E89" s="288"/>
      <c r="F89" s="52"/>
    </row>
    <row r="90" spans="2:6">
      <c r="B90" s="52"/>
      <c r="C90" s="345"/>
      <c r="D90" s="288"/>
      <c r="E90" s="288"/>
      <c r="F90" s="52"/>
    </row>
    <row r="91" spans="2:6">
      <c r="B91" s="52"/>
      <c r="C91" s="345"/>
      <c r="D91" s="290"/>
      <c r="E91" s="288"/>
      <c r="F91" s="52"/>
    </row>
    <row r="92" spans="2:6">
      <c r="B92" s="52"/>
      <c r="C92" s="345"/>
      <c r="D92" s="288"/>
      <c r="E92" s="288"/>
      <c r="F92" s="52"/>
    </row>
    <row r="93" spans="2:6" ht="15" customHeight="1">
      <c r="B93" s="52"/>
      <c r="C93" s="345"/>
      <c r="D93" s="290"/>
      <c r="E93" s="290"/>
      <c r="F93" s="52"/>
    </row>
    <row r="94" spans="2:6">
      <c r="B94" s="52"/>
      <c r="C94" s="345"/>
      <c r="D94" s="292"/>
      <c r="E94" s="292"/>
      <c r="F94" s="52"/>
    </row>
    <row r="95" spans="2:6">
      <c r="B95" s="52"/>
      <c r="C95" s="345"/>
      <c r="D95" s="292"/>
      <c r="E95" s="292"/>
      <c r="F95" s="52"/>
    </row>
    <row r="96" spans="2:6">
      <c r="B96" s="52"/>
      <c r="C96" s="292"/>
      <c r="D96" s="292"/>
      <c r="E96" s="292"/>
      <c r="F96" s="52"/>
    </row>
    <row r="97" spans="2:6" ht="18" customHeight="1">
      <c r="B97" s="52"/>
      <c r="C97" s="318" t="s">
        <v>670</v>
      </c>
      <c r="D97" s="318"/>
      <c r="E97" s="318"/>
      <c r="F97" s="52"/>
    </row>
    <row r="98" spans="2:6">
      <c r="B98" s="52"/>
      <c r="C98" s="346"/>
      <c r="D98" s="346"/>
      <c r="E98" s="346"/>
      <c r="F98" s="52"/>
    </row>
    <row r="99" spans="2:6" ht="15" customHeight="1">
      <c r="B99" s="52"/>
      <c r="C99" s="347" t="s">
        <v>671</v>
      </c>
      <c r="D99" s="347"/>
      <c r="E99" s="347"/>
      <c r="F99" s="52"/>
    </row>
    <row r="100" spans="2:6">
      <c r="B100" s="52"/>
      <c r="C100" s="347"/>
      <c r="D100" s="347"/>
      <c r="E100" s="347"/>
      <c r="F100" s="52"/>
    </row>
    <row r="101" spans="2:6" ht="15" customHeight="1">
      <c r="B101" s="52"/>
      <c r="C101" s="289"/>
      <c r="D101" s="289"/>
      <c r="E101" s="289"/>
      <c r="F101" s="52"/>
    </row>
    <row r="102" spans="2:6" ht="15" customHeight="1">
      <c r="B102" s="52"/>
      <c r="C102" s="348" t="s">
        <v>630</v>
      </c>
      <c r="D102" s="348"/>
      <c r="E102" s="348"/>
      <c r="F102" s="52"/>
    </row>
    <row r="103" spans="2:6" ht="15" customHeight="1">
      <c r="B103" s="52"/>
      <c r="C103" s="348"/>
      <c r="D103" s="348"/>
      <c r="E103" s="348"/>
      <c r="F103" s="52"/>
    </row>
    <row r="104" spans="2:6">
      <c r="B104" s="52"/>
      <c r="C104" s="348"/>
      <c r="D104" s="348"/>
      <c r="E104" s="348"/>
      <c r="F104" s="52"/>
    </row>
    <row r="105" spans="2:6">
      <c r="B105" s="52"/>
      <c r="C105" s="348"/>
      <c r="D105" s="348"/>
      <c r="E105" s="348"/>
      <c r="F105" s="52"/>
    </row>
    <row r="106" spans="2:6">
      <c r="B106" s="52"/>
      <c r="C106" s="286"/>
      <c r="D106" s="290"/>
      <c r="E106" s="290"/>
      <c r="F106" s="52"/>
    </row>
    <row r="107" spans="2:6" ht="18" customHeight="1">
      <c r="B107" s="52"/>
      <c r="C107" s="318" t="s">
        <v>631</v>
      </c>
      <c r="D107" s="318"/>
      <c r="E107" s="318"/>
      <c r="F107" s="52"/>
    </row>
    <row r="108" spans="2:6">
      <c r="B108" s="52"/>
      <c r="C108" s="289"/>
      <c r="D108" s="289"/>
      <c r="E108" s="289"/>
      <c r="F108" s="52"/>
    </row>
    <row r="109" spans="2:6">
      <c r="B109" s="52"/>
      <c r="C109" s="347" t="s">
        <v>632</v>
      </c>
      <c r="D109" s="347"/>
      <c r="E109" s="347"/>
      <c r="F109" s="52"/>
    </row>
    <row r="110" spans="2:6">
      <c r="B110" s="52"/>
      <c r="C110" s="347"/>
      <c r="D110" s="347"/>
      <c r="E110" s="347"/>
      <c r="F110" s="52"/>
    </row>
    <row r="111" spans="2:6">
      <c r="B111" s="52"/>
      <c r="C111" s="289"/>
      <c r="D111" s="289"/>
      <c r="E111" s="289"/>
      <c r="F111" s="52"/>
    </row>
    <row r="112" spans="2:6" s="298" customFormat="1">
      <c r="B112" s="296"/>
      <c r="C112" s="297"/>
      <c r="D112" s="297"/>
      <c r="E112" s="297"/>
      <c r="F112" s="296"/>
    </row>
    <row r="113" spans="2:6" s="298" customFormat="1">
      <c r="B113" s="296"/>
      <c r="C113" s="297"/>
      <c r="D113" s="297"/>
      <c r="E113" s="297"/>
      <c r="F113" s="296"/>
    </row>
    <row r="114" spans="2:6" s="298" customFormat="1">
      <c r="B114" s="296"/>
      <c r="C114" s="297"/>
      <c r="D114" s="297"/>
      <c r="E114" s="297"/>
      <c r="F114" s="296"/>
    </row>
    <row r="115" spans="2:6" s="298" customFormat="1">
      <c r="B115" s="296"/>
      <c r="C115" s="297"/>
      <c r="D115" s="297"/>
      <c r="E115" s="297"/>
      <c r="F115" s="296"/>
    </row>
    <row r="116" spans="2:6" s="298" customFormat="1">
      <c r="B116" s="296"/>
      <c r="C116" s="297"/>
      <c r="D116" s="297"/>
      <c r="E116" s="297"/>
      <c r="F116" s="296"/>
    </row>
    <row r="117" spans="2:6">
      <c r="B117" s="52"/>
      <c r="C117" s="347" t="s">
        <v>594</v>
      </c>
      <c r="D117" s="347"/>
      <c r="E117" s="347"/>
      <c r="F117" s="52"/>
    </row>
    <row r="118" spans="2:6">
      <c r="B118" s="52"/>
      <c r="C118" s="347"/>
      <c r="D118" s="347"/>
      <c r="E118" s="347"/>
      <c r="F118" s="52"/>
    </row>
    <row r="119" spans="2:6">
      <c r="B119" s="52"/>
      <c r="C119" s="347"/>
      <c r="D119" s="347"/>
      <c r="E119" s="347"/>
      <c r="F119" s="52"/>
    </row>
    <row r="120" spans="2:6" ht="15" customHeight="1">
      <c r="B120" s="52"/>
      <c r="C120" s="290"/>
      <c r="D120" s="290"/>
      <c r="E120" s="290"/>
      <c r="F120" s="52"/>
    </row>
    <row r="121" spans="2:6" ht="18">
      <c r="B121" s="52"/>
      <c r="C121" s="318" t="s">
        <v>747</v>
      </c>
      <c r="D121" s="318"/>
      <c r="E121" s="318"/>
      <c r="F121" s="52"/>
    </row>
    <row r="122" spans="2:6">
      <c r="B122" s="52"/>
      <c r="C122" s="290"/>
      <c r="D122" s="290"/>
      <c r="E122" s="290"/>
      <c r="F122" s="52"/>
    </row>
    <row r="123" spans="2:6">
      <c r="B123" s="52"/>
      <c r="C123" s="189" t="s">
        <v>595</v>
      </c>
      <c r="D123" s="190" t="s">
        <v>748</v>
      </c>
      <c r="E123" s="290"/>
      <c r="F123" s="52"/>
    </row>
    <row r="124" spans="2:6">
      <c r="B124" s="52"/>
      <c r="C124" s="189" t="s">
        <v>596</v>
      </c>
      <c r="D124" s="190" t="s">
        <v>749</v>
      </c>
      <c r="E124" s="290"/>
      <c r="F124" s="52"/>
    </row>
    <row r="125" spans="2:6">
      <c r="B125" s="52"/>
      <c r="C125" s="189" t="s">
        <v>635</v>
      </c>
      <c r="D125" s="190" t="s">
        <v>636</v>
      </c>
      <c r="E125" s="290"/>
      <c r="F125" s="52"/>
    </row>
    <row r="126" spans="2:6">
      <c r="B126" s="52"/>
      <c r="C126" s="189" t="s">
        <v>637</v>
      </c>
      <c r="D126" s="191" t="s">
        <v>638</v>
      </c>
      <c r="E126" s="290"/>
      <c r="F126" s="52"/>
    </row>
    <row r="127" spans="2:6">
      <c r="B127" s="52"/>
      <c r="C127" s="189" t="s">
        <v>639</v>
      </c>
      <c r="D127" s="191" t="s">
        <v>640</v>
      </c>
      <c r="E127" s="290"/>
      <c r="F127" s="52"/>
    </row>
    <row r="128" spans="2:6">
      <c r="B128" s="52"/>
      <c r="C128" s="189" t="s">
        <v>641</v>
      </c>
      <c r="D128" s="191" t="s">
        <v>750</v>
      </c>
      <c r="E128" s="290"/>
      <c r="F128" s="52"/>
    </row>
    <row r="129" spans="2:6">
      <c r="B129" s="52"/>
      <c r="C129" s="189" t="s">
        <v>642</v>
      </c>
      <c r="D129" s="191" t="s">
        <v>643</v>
      </c>
      <c r="E129" s="290"/>
      <c r="F129" s="52"/>
    </row>
    <row r="130" spans="2:6">
      <c r="B130" s="52"/>
      <c r="C130" s="189" t="s">
        <v>644</v>
      </c>
      <c r="D130" s="191" t="s">
        <v>645</v>
      </c>
      <c r="E130" s="290"/>
      <c r="F130" s="52"/>
    </row>
    <row r="131" spans="2:6" ht="15" customHeight="1">
      <c r="B131" s="52"/>
      <c r="C131" s="189" t="s">
        <v>646</v>
      </c>
      <c r="D131" s="191" t="s">
        <v>647</v>
      </c>
      <c r="E131" s="290"/>
      <c r="F131" s="52"/>
    </row>
    <row r="132" spans="2:6">
      <c r="B132" s="52"/>
      <c r="C132" s="189" t="s">
        <v>648</v>
      </c>
      <c r="D132" s="191" t="s">
        <v>649</v>
      </c>
      <c r="E132" s="290"/>
      <c r="F132" s="52"/>
    </row>
    <row r="133" spans="2:6">
      <c r="B133" s="52"/>
      <c r="C133" s="189" t="s">
        <v>610</v>
      </c>
      <c r="D133" s="191" t="s">
        <v>611</v>
      </c>
      <c r="E133" s="290"/>
      <c r="F133" s="52"/>
    </row>
    <row r="134" spans="2:6">
      <c r="B134" s="52"/>
      <c r="C134" s="189" t="s">
        <v>612</v>
      </c>
      <c r="D134" s="190" t="s">
        <v>613</v>
      </c>
      <c r="E134" s="290"/>
      <c r="F134" s="52"/>
    </row>
    <row r="135" spans="2:6">
      <c r="B135" s="52"/>
      <c r="C135" s="189" t="s">
        <v>614</v>
      </c>
      <c r="D135" s="190" t="s">
        <v>615</v>
      </c>
      <c r="E135" s="290"/>
      <c r="F135" s="52"/>
    </row>
    <row r="136" spans="2:6">
      <c r="B136" s="52"/>
      <c r="C136" s="189" t="s">
        <v>616</v>
      </c>
      <c r="D136" s="190" t="s">
        <v>617</v>
      </c>
      <c r="E136" s="290"/>
      <c r="F136" s="52"/>
    </row>
    <row r="137" spans="2:6">
      <c r="B137" s="52"/>
      <c r="C137" s="189" t="s">
        <v>618</v>
      </c>
      <c r="D137" s="190" t="s">
        <v>751</v>
      </c>
      <c r="E137" s="290"/>
      <c r="F137" s="52"/>
    </row>
    <row r="138" spans="2:6">
      <c r="B138" s="52"/>
      <c r="C138" s="290"/>
      <c r="D138" s="290"/>
      <c r="E138" s="290"/>
      <c r="F138" s="52"/>
    </row>
    <row r="139" spans="2:6" ht="18">
      <c r="B139" s="52"/>
      <c r="C139" s="318" t="s">
        <v>619</v>
      </c>
      <c r="D139" s="318"/>
      <c r="E139" s="318"/>
      <c r="F139" s="52"/>
    </row>
    <row r="140" spans="2:6">
      <c r="B140" s="52"/>
      <c r="C140" s="290"/>
      <c r="D140" s="290"/>
      <c r="E140" s="290"/>
      <c r="F140" s="52"/>
    </row>
    <row r="141" spans="2:6" ht="15" customHeight="1">
      <c r="B141" s="52"/>
      <c r="C141" s="349" t="s">
        <v>620</v>
      </c>
      <c r="D141" s="349"/>
      <c r="E141" s="349"/>
      <c r="F141" s="52"/>
    </row>
    <row r="142" spans="2:6" ht="15" customHeight="1">
      <c r="B142" s="52"/>
      <c r="C142" s="309" t="s">
        <v>621</v>
      </c>
      <c r="D142" s="309"/>
      <c r="E142" s="309"/>
      <c r="F142" s="52"/>
    </row>
    <row r="143" spans="2:6">
      <c r="B143" s="52"/>
      <c r="C143" s="309"/>
      <c r="D143" s="309"/>
      <c r="E143" s="309"/>
      <c r="F143" s="52"/>
    </row>
    <row r="144" spans="2:6">
      <c r="B144" s="52"/>
      <c r="C144" s="309"/>
      <c r="D144" s="309"/>
      <c r="E144" s="309"/>
      <c r="F144" s="52"/>
    </row>
    <row r="145" spans="2:6">
      <c r="B145" s="52"/>
      <c r="C145" s="290"/>
      <c r="D145" s="290"/>
      <c r="E145" s="290"/>
      <c r="F145" s="52"/>
    </row>
    <row r="146" spans="2:6" ht="15" customHeight="1">
      <c r="B146" s="52"/>
      <c r="C146" s="349" t="s">
        <v>687</v>
      </c>
      <c r="D146" s="349"/>
      <c r="E146" s="349"/>
      <c r="F146" s="52"/>
    </row>
    <row r="147" spans="2:6" ht="15" customHeight="1">
      <c r="B147" s="52"/>
      <c r="C147" s="309" t="s">
        <v>580</v>
      </c>
      <c r="D147" s="309"/>
      <c r="E147" s="309"/>
      <c r="F147" s="52"/>
    </row>
    <row r="148" spans="2:6">
      <c r="B148" s="52"/>
      <c r="C148" s="309"/>
      <c r="D148" s="309"/>
      <c r="E148" s="309"/>
      <c r="F148" s="52"/>
    </row>
    <row r="149" spans="2:6">
      <c r="B149" s="52"/>
      <c r="C149" s="309"/>
      <c r="D149" s="309"/>
      <c r="E149" s="309"/>
      <c r="F149" s="52"/>
    </row>
    <row r="150" spans="2:6">
      <c r="B150" s="52"/>
      <c r="C150" s="309"/>
      <c r="D150" s="309"/>
      <c r="E150" s="309"/>
      <c r="F150" s="52"/>
    </row>
    <row r="151" spans="2:6">
      <c r="B151" s="52"/>
      <c r="C151" s="290"/>
      <c r="D151" s="290"/>
      <c r="E151" s="290"/>
      <c r="F151" s="52"/>
    </row>
    <row r="152" spans="2:6" ht="15" customHeight="1">
      <c r="B152" s="52"/>
      <c r="C152" s="349" t="s">
        <v>688</v>
      </c>
      <c r="D152" s="349"/>
      <c r="E152" s="349"/>
      <c r="F152" s="52"/>
    </row>
    <row r="153" spans="2:6">
      <c r="B153" s="52"/>
      <c r="C153" s="325"/>
      <c r="D153" s="325"/>
      <c r="E153" s="290"/>
      <c r="F153" s="52"/>
    </row>
    <row r="154" spans="2:6">
      <c r="B154" s="52"/>
      <c r="C154" s="309" t="s">
        <v>752</v>
      </c>
      <c r="D154" s="309"/>
      <c r="E154" s="290"/>
      <c r="F154" s="52"/>
    </row>
    <row r="155" spans="2:6">
      <c r="B155" s="52"/>
      <c r="C155" s="309"/>
      <c r="D155" s="309"/>
      <c r="E155" s="288"/>
      <c r="F155" s="52"/>
    </row>
    <row r="156" spans="2:6">
      <c r="B156" s="52"/>
      <c r="C156" s="309"/>
      <c r="D156" s="309"/>
      <c r="E156" s="290"/>
      <c r="F156" s="52"/>
    </row>
    <row r="157" spans="2:6">
      <c r="B157" s="52"/>
      <c r="C157" s="309"/>
      <c r="D157" s="309"/>
      <c r="E157" s="290"/>
      <c r="F157" s="52"/>
    </row>
    <row r="158" spans="2:6">
      <c r="B158" s="52"/>
      <c r="C158" s="309"/>
      <c r="D158" s="309"/>
      <c r="E158" s="290"/>
      <c r="F158" s="52"/>
    </row>
    <row r="159" spans="2:6">
      <c r="B159" s="52"/>
      <c r="C159" s="309"/>
      <c r="D159" s="309"/>
      <c r="E159" s="290"/>
      <c r="F159" s="52"/>
    </row>
    <row r="160" spans="2:6">
      <c r="B160" s="52"/>
      <c r="C160" s="309"/>
      <c r="D160" s="309"/>
      <c r="E160" s="290"/>
      <c r="F160" s="52"/>
    </row>
    <row r="161" spans="2:6">
      <c r="B161" s="52"/>
      <c r="C161" s="290"/>
      <c r="D161" s="290"/>
      <c r="E161" s="290"/>
      <c r="F161" s="52"/>
    </row>
    <row r="162" spans="2:6">
      <c r="B162" s="52"/>
      <c r="C162" s="290"/>
      <c r="D162" s="290"/>
      <c r="E162" s="290"/>
      <c r="F162" s="52"/>
    </row>
    <row r="163" spans="2:6">
      <c r="B163" s="52"/>
      <c r="C163" s="290"/>
      <c r="D163" s="290"/>
      <c r="E163" s="290"/>
      <c r="F163" s="52"/>
    </row>
    <row r="164" spans="2:6" ht="15" customHeight="1">
      <c r="B164" s="52"/>
      <c r="C164" s="349" t="s">
        <v>628</v>
      </c>
      <c r="D164" s="349"/>
      <c r="E164" s="349"/>
      <c r="F164" s="52"/>
    </row>
    <row r="165" spans="2:6">
      <c r="B165" s="52"/>
      <c r="C165" s="290"/>
      <c r="D165" s="290"/>
      <c r="E165" s="290"/>
      <c r="F165" s="52"/>
    </row>
    <row r="166" spans="2:6">
      <c r="B166" s="52"/>
      <c r="C166" s="290"/>
      <c r="D166" s="290"/>
      <c r="E166" s="290"/>
      <c r="F166" s="52"/>
    </row>
    <row r="167" spans="2:6">
      <c r="B167" s="52"/>
      <c r="C167" s="52"/>
      <c r="D167" s="290"/>
      <c r="E167" s="290"/>
      <c r="F167" s="52"/>
    </row>
    <row r="168" spans="2:6">
      <c r="B168" s="52"/>
      <c r="C168" s="309" t="s">
        <v>629</v>
      </c>
      <c r="D168" s="290"/>
      <c r="E168" s="290"/>
      <c r="F168" s="52"/>
    </row>
    <row r="169" spans="2:6">
      <c r="B169" s="52"/>
      <c r="C169" s="309"/>
      <c r="D169" s="290"/>
      <c r="E169" s="290"/>
      <c r="F169" s="52"/>
    </row>
    <row r="170" spans="2:6">
      <c r="B170" s="52"/>
      <c r="C170" s="309"/>
      <c r="D170" s="290"/>
      <c r="E170" s="290"/>
      <c r="F170" s="52"/>
    </row>
    <row r="171" spans="2:6">
      <c r="B171" s="52"/>
      <c r="C171" s="309"/>
      <c r="D171" s="290"/>
      <c r="E171" s="290"/>
      <c r="F171" s="52"/>
    </row>
    <row r="172" spans="2:6">
      <c r="B172" s="52"/>
      <c r="C172" s="309"/>
      <c r="D172" s="290"/>
      <c r="E172" s="290"/>
      <c r="F172" s="52"/>
    </row>
    <row r="173" spans="2:6">
      <c r="B173" s="52"/>
      <c r="C173" s="309"/>
      <c r="D173" s="290"/>
      <c r="E173" s="290"/>
      <c r="F173" s="52"/>
    </row>
    <row r="174" spans="2:6">
      <c r="B174" s="52"/>
      <c r="C174" s="309"/>
      <c r="D174" s="290"/>
      <c r="E174" s="290"/>
      <c r="F174" s="52"/>
    </row>
    <row r="175" spans="2:6">
      <c r="B175" s="52"/>
      <c r="C175" s="290"/>
      <c r="D175" s="290"/>
      <c r="E175" s="290"/>
      <c r="F175" s="52"/>
    </row>
    <row r="176" spans="2:6">
      <c r="B176" s="52"/>
      <c r="C176" s="290"/>
      <c r="D176" s="290"/>
      <c r="E176" s="290"/>
      <c r="F176" s="52"/>
    </row>
    <row r="177" spans="2:6">
      <c r="B177" s="52"/>
      <c r="C177" s="290"/>
      <c r="D177" s="290"/>
      <c r="E177" s="290"/>
      <c r="F177" s="52"/>
    </row>
    <row r="178" spans="2:6" ht="18" customHeight="1">
      <c r="B178" s="52"/>
      <c r="C178" s="351" t="s">
        <v>690</v>
      </c>
      <c r="D178" s="351"/>
      <c r="E178" s="351"/>
      <c r="F178" s="52"/>
    </row>
    <row r="179" spans="2:6">
      <c r="B179" s="52"/>
      <c r="C179" s="325"/>
      <c r="D179" s="325"/>
      <c r="E179" s="325"/>
      <c r="F179" s="52"/>
    </row>
    <row r="180" spans="2:6" ht="15" customHeight="1">
      <c r="B180" s="52"/>
      <c r="C180" s="309" t="s">
        <v>589</v>
      </c>
      <c r="D180" s="309"/>
      <c r="E180" s="309"/>
      <c r="F180" s="52"/>
    </row>
    <row r="181" spans="2:6">
      <c r="B181" s="52"/>
      <c r="C181" s="309"/>
      <c r="D181" s="309"/>
      <c r="E181" s="309"/>
      <c r="F181" s="52"/>
    </row>
    <row r="182" spans="2:6">
      <c r="B182" s="52"/>
      <c r="C182" s="309"/>
      <c r="D182" s="309"/>
      <c r="E182" s="309"/>
      <c r="F182" s="52"/>
    </row>
    <row r="183" spans="2:6">
      <c r="B183" s="52"/>
      <c r="C183" s="286"/>
      <c r="D183" s="286"/>
      <c r="E183" s="286"/>
      <c r="F183" s="52"/>
    </row>
    <row r="184" spans="2:6" ht="15" customHeight="1">
      <c r="B184" s="52"/>
      <c r="C184" s="301" t="s">
        <v>590</v>
      </c>
      <c r="D184" s="303"/>
      <c r="E184" s="303"/>
      <c r="F184" s="52"/>
    </row>
    <row r="185" spans="2:6">
      <c r="B185" s="52"/>
      <c r="C185" s="303"/>
      <c r="D185" s="303"/>
      <c r="E185" s="303"/>
      <c r="F185" s="52"/>
    </row>
    <row r="186" spans="2:6">
      <c r="B186" s="52"/>
      <c r="C186" s="287"/>
      <c r="D186" s="287"/>
      <c r="E186" s="287"/>
      <c r="F186" s="52"/>
    </row>
    <row r="187" spans="2:6">
      <c r="B187" s="52"/>
      <c r="C187" s="352" t="s">
        <v>591</v>
      </c>
      <c r="D187" s="352"/>
      <c r="E187" s="352"/>
      <c r="F187" s="52"/>
    </row>
    <row r="188" spans="2:6" ht="15" customHeight="1">
      <c r="B188" s="52"/>
      <c r="C188" s="350" t="s">
        <v>592</v>
      </c>
      <c r="D188" s="350"/>
      <c r="E188" s="350"/>
      <c r="F188" s="52"/>
    </row>
    <row r="189" spans="2:6" ht="15" customHeight="1">
      <c r="B189" s="52"/>
      <c r="C189" s="350" t="s">
        <v>753</v>
      </c>
      <c r="D189" s="350"/>
      <c r="E189" s="350"/>
      <c r="F189" s="52"/>
    </row>
    <row r="190" spans="2:6">
      <c r="B190" s="52"/>
      <c r="C190" s="52"/>
      <c r="D190" s="52"/>
      <c r="E190" s="52"/>
      <c r="F190" s="52"/>
    </row>
  </sheetData>
  <sheetProtection sheet="1" scenarios="1"/>
  <mergeCells count="66">
    <mergeCell ref="C189:E189"/>
    <mergeCell ref="C152:E152"/>
    <mergeCell ref="C153:D153"/>
    <mergeCell ref="C154:D160"/>
    <mergeCell ref="C164:E164"/>
    <mergeCell ref="C168:C174"/>
    <mergeCell ref="C178:E178"/>
    <mergeCell ref="C179:E179"/>
    <mergeCell ref="C180:E182"/>
    <mergeCell ref="C184:E185"/>
    <mergeCell ref="C187:E187"/>
    <mergeCell ref="C188:E188"/>
    <mergeCell ref="C147:E150"/>
    <mergeCell ref="C98:E98"/>
    <mergeCell ref="C99:E100"/>
    <mergeCell ref="C102:E105"/>
    <mergeCell ref="C107:E107"/>
    <mergeCell ref="C109:E110"/>
    <mergeCell ref="C117:E119"/>
    <mergeCell ref="C121:E121"/>
    <mergeCell ref="C139:E139"/>
    <mergeCell ref="C141:E141"/>
    <mergeCell ref="C142:E144"/>
    <mergeCell ref="C146:E146"/>
    <mergeCell ref="C97:E97"/>
    <mergeCell ref="D65:E65"/>
    <mergeCell ref="D66:E66"/>
    <mergeCell ref="D67:E67"/>
    <mergeCell ref="D68:E68"/>
    <mergeCell ref="D69:E69"/>
    <mergeCell ref="C71:E71"/>
    <mergeCell ref="C72:E72"/>
    <mergeCell ref="C73:D77"/>
    <mergeCell ref="C78:E78"/>
    <mergeCell ref="C85:E85"/>
    <mergeCell ref="C89:C95"/>
    <mergeCell ref="D64:E64"/>
    <mergeCell ref="C40:E44"/>
    <mergeCell ref="C46:E46"/>
    <mergeCell ref="C48:E48"/>
    <mergeCell ref="C54:E54"/>
    <mergeCell ref="C56:E56"/>
    <mergeCell ref="D58:E58"/>
    <mergeCell ref="D59:E59"/>
    <mergeCell ref="D60:E60"/>
    <mergeCell ref="C61:C62"/>
    <mergeCell ref="D61:E62"/>
    <mergeCell ref="D63:E63"/>
    <mergeCell ref="C38:E38"/>
    <mergeCell ref="C10:E10"/>
    <mergeCell ref="C11:E11"/>
    <mergeCell ref="C12:E12"/>
    <mergeCell ref="C13:E13"/>
    <mergeCell ref="C14:E14"/>
    <mergeCell ref="C15:E15"/>
    <mergeCell ref="C16:E16"/>
    <mergeCell ref="C18:E18"/>
    <mergeCell ref="C20:E27"/>
    <mergeCell ref="C29:E32"/>
    <mergeCell ref="C34:E36"/>
    <mergeCell ref="C9:E9"/>
    <mergeCell ref="C3:E3"/>
    <mergeCell ref="C4:E4"/>
    <mergeCell ref="C5:E5"/>
    <mergeCell ref="C7:E7"/>
    <mergeCell ref="C8:E8"/>
  </mergeCells>
  <hyperlinks>
    <hyperlink ref="C4:E4" location="'Cómo utilizar A Fondo '!C37" display="'Cómo utilizar A Fondo '!C37"/>
    <hyperlink ref="C6:E6" location="'How%20to%20use%20CSERAT'!C38" display="PESTAÑAS DE RECOLECCIÓN DE DATOS"/>
    <hyperlink ref="C7:E7" location="'Cómo utilizar A Fondo '!C82" display="'Cómo utilizar A Fondo '!C82"/>
    <hyperlink ref="C11:E11" location="'Cómo utilizar A Fondo '!C140" display="'Cómo utilizar A Fondo '!C140"/>
    <hyperlink ref="C12:E12" location="'Cómo utilizar A Fondo '!C140" display="'Cómo utilizar A Fondo '!C140"/>
    <hyperlink ref="C16:E16" location="'Cómo utilizar A Fondo '!C181" display="'Cómo utilizar A Fondo '!C181"/>
    <hyperlink ref="C187" r:id="rId1"/>
    <hyperlink ref="C15:E15" location="'Cómo utilizar A Fondo '!C170" display="'Cómo utilizar A Fondo '!C170"/>
    <hyperlink ref="C14:E14" location="'Cómo utilizar A Fondo '!C156" display="'Cómo utilizar A Fondo '!C156"/>
    <hyperlink ref="C10:E10" location="'Cómo utilizar A Fondo '!C133" display="'Cómo utilizar A Fondo '!C133"/>
    <hyperlink ref="C8:E8" location="'Cómo utilizar A Fondo '!C101" display="'Cómo utilizar A Fondo '!C101"/>
    <hyperlink ref="C13:E13" location="'Cómo utilizar A Fondo '!C146" display="'Cómo utilizar A Fondo '!C146"/>
    <hyperlink ref="C9:E9" location="'Cómo utilizar A Fondo '!C115" display="'Cómo utilizar A Fondo '!C115"/>
    <hyperlink ref="C6" location="'Cómo utilizar A Fondo '!C65" display="'Cómo utilizar A Fondo '!C65"/>
    <hyperlink ref="C5:E5" location="'Cómo utilizar A Fondo '!C45" display="'Cómo utilizar A Fondo '!C45"/>
    <hyperlink ref="C188:E188" r:id="rId2" display="Haga click aquí para descargar Un solo currículo"/>
    <hyperlink ref="C189:E189" r:id="rId3" display="Haga click aquí para descargar las Orientaciones técnicas internacionales sobre educación en sexualidad"/>
  </hyperlinks>
  <pageMargins left="0.7" right="0.7" top="0.75" bottom="0.75" header="0.3" footer="0.3"/>
  <pageSetup paperSize="9" scale="28" orientation="portrait" r:id="rId4"/>
  <rowBreaks count="1" manualBreakCount="1">
    <brk id="89" min="1" max="5" man="1"/>
  </rowBreaks>
  <drawing r:id="rId5"/>
  <legacyDrawing r:id="rId6"/>
  <oleObjects>
    <mc:AlternateContent xmlns:mc="http://schemas.openxmlformats.org/markup-compatibility/2006">
      <mc:Choice Requires="x14">
        <oleObject progId="Document" dvAspect="DVASPECT_ICON" shapeId="11265" r:id="rId7">
          <objectPr defaultSize="0" r:id="rId8">
            <anchor moveWithCells="1">
              <from>
                <xdr:col>4</xdr:col>
                <xdr:colOff>9525</xdr:colOff>
                <xdr:row>111</xdr:row>
                <xdr:rowOff>114300</xdr:rowOff>
              </from>
              <to>
                <xdr:col>4</xdr:col>
                <xdr:colOff>923925</xdr:colOff>
                <xdr:row>115</xdr:row>
                <xdr:rowOff>38100</xdr:rowOff>
              </to>
            </anchor>
          </objectPr>
        </oleObject>
      </mc:Choice>
      <mc:Fallback>
        <oleObject progId="Document" dvAspect="DVASPECT_ICON" shapeId="11265"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B1:P70"/>
  <sheetViews>
    <sheetView showRowColHeaders="0" topLeftCell="B1" zoomScale="80" zoomScaleNormal="125" zoomScalePageLayoutView="125" workbookViewId="0">
      <selection activeCell="B2" sqref="B2:F2"/>
    </sheetView>
  </sheetViews>
  <sheetFormatPr defaultColWidth="9.140625" defaultRowHeight="15"/>
  <cols>
    <col min="1" max="1" width="3.85546875" style="6" customWidth="1"/>
    <col min="2" max="2" width="7.7109375" style="6" customWidth="1"/>
    <col min="3" max="3" width="77.140625" style="6" customWidth="1"/>
    <col min="4" max="5" width="16.28515625" style="6" customWidth="1"/>
    <col min="6" max="6" width="70.85546875" style="6" customWidth="1"/>
    <col min="7" max="8" width="9.140625" style="6"/>
    <col min="9" max="9" width="30" style="6" hidden="1" customWidth="1"/>
    <col min="10" max="10" width="21" style="6" hidden="1" customWidth="1"/>
    <col min="11" max="11" width="22.85546875" style="6" hidden="1" customWidth="1"/>
    <col min="12" max="12" width="20" style="6" hidden="1" customWidth="1"/>
    <col min="13" max="13" width="13.85546875" style="6" hidden="1" customWidth="1"/>
    <col min="14" max="14" width="16.7109375" style="6" hidden="1" customWidth="1"/>
    <col min="15" max="15" width="10.7109375" style="6" hidden="1" customWidth="1"/>
    <col min="16" max="16" width="6.28515625" style="6" hidden="1" customWidth="1"/>
    <col min="17" max="17" width="9.140625" style="6" customWidth="1"/>
    <col min="18" max="18" width="26" style="6" customWidth="1"/>
    <col min="19" max="24" width="9.140625" style="6" customWidth="1"/>
    <col min="25" max="16384" width="9.140625" style="6"/>
  </cols>
  <sheetData>
    <row r="1" spans="2:16" ht="15.75" thickBot="1"/>
    <row r="2" spans="2:16" ht="25.5">
      <c r="B2" s="353" t="s">
        <v>593</v>
      </c>
      <c r="C2" s="354"/>
      <c r="D2" s="354"/>
      <c r="E2" s="354"/>
      <c r="F2" s="355"/>
    </row>
    <row r="3" spans="2:16" ht="18">
      <c r="B3" s="356" t="s">
        <v>554</v>
      </c>
      <c r="C3" s="357"/>
      <c r="D3" s="357"/>
      <c r="E3" s="357"/>
      <c r="F3" s="358"/>
    </row>
    <row r="4" spans="2:16" ht="16.5" customHeight="1">
      <c r="B4" s="29"/>
      <c r="C4" s="30" t="s">
        <v>555</v>
      </c>
      <c r="D4" s="380" t="s">
        <v>556</v>
      </c>
      <c r="E4" s="381"/>
      <c r="F4" s="31" t="s">
        <v>557</v>
      </c>
      <c r="I4" s="48"/>
      <c r="J4" s="49" t="s">
        <v>558</v>
      </c>
      <c r="K4" s="49" t="s">
        <v>559</v>
      </c>
      <c r="L4" s="49" t="s">
        <v>560</v>
      </c>
      <c r="M4" s="49" t="s">
        <v>561</v>
      </c>
      <c r="N4" s="49" t="s">
        <v>562</v>
      </c>
      <c r="O4" s="49" t="s">
        <v>563</v>
      </c>
      <c r="P4" s="49" t="s">
        <v>564</v>
      </c>
    </row>
    <row r="5" spans="2:16" ht="48" customHeight="1">
      <c r="B5" s="362" t="s">
        <v>565</v>
      </c>
      <c r="C5" s="153" t="s">
        <v>566</v>
      </c>
      <c r="D5" s="390"/>
      <c r="E5" s="390"/>
      <c r="F5" s="116"/>
      <c r="I5" s="48" t="s">
        <v>567</v>
      </c>
      <c r="J5" s="48">
        <f>COUNTIF($D$31:$D$36,"sí")</f>
        <v>0</v>
      </c>
      <c r="K5" s="48">
        <f>COUNTIF($D$31:$D$36,"sí, pero debe mejorarse")</f>
        <v>0</v>
      </c>
      <c r="L5" s="48">
        <f>COUNTIF($D$31:$D$36,"no")</f>
        <v>0</v>
      </c>
      <c r="M5" s="48">
        <f>COUNTIF($D$31:$D$36,"no se sabe")</f>
        <v>0</v>
      </c>
      <c r="N5" s="48">
        <f>COUNTIF($D$31:$D$36,"no corresponde")</f>
        <v>0</v>
      </c>
      <c r="O5" s="48">
        <f>COUNTIF($D$31:$D$36,"")-1</f>
        <v>5</v>
      </c>
      <c r="P5" s="47">
        <f>SUM(J5:O5)</f>
        <v>5</v>
      </c>
    </row>
    <row r="6" spans="2:16" ht="48" customHeight="1">
      <c r="B6" s="363"/>
      <c r="C6" s="153" t="s">
        <v>597</v>
      </c>
      <c r="D6" s="370"/>
      <c r="E6" s="370"/>
      <c r="F6" s="117"/>
      <c r="I6" s="48" t="s">
        <v>598</v>
      </c>
      <c r="J6" s="48">
        <f>COUNTIF($D$38:$D$58,"sí")</f>
        <v>0</v>
      </c>
      <c r="K6" s="48">
        <f>COUNTIF($D$38:$D$58,"sí, pero debe mejorarse")</f>
        <v>0</v>
      </c>
      <c r="L6" s="48">
        <f>COUNTIF($D$38:$D$58,"no")</f>
        <v>0</v>
      </c>
      <c r="M6" s="48">
        <f>COUNTIF($D$38:$D$58,"no se sabe")</f>
        <v>0</v>
      </c>
      <c r="N6" s="48">
        <f>COUNTIF($D$38:$D$58,"no corresponde")</f>
        <v>0</v>
      </c>
      <c r="O6" s="48">
        <f>COUNTIF($D$38:$D$52,"")+COUNTIF($D$57:$D$58,"")-1</f>
        <v>16</v>
      </c>
      <c r="P6" s="47">
        <f>SUM(J6:O6)</f>
        <v>16</v>
      </c>
    </row>
    <row r="7" spans="2:16" ht="48" customHeight="1">
      <c r="B7" s="363"/>
      <c r="C7" s="153" t="s">
        <v>599</v>
      </c>
      <c r="D7" s="370"/>
      <c r="E7" s="370"/>
      <c r="F7" s="118"/>
      <c r="I7" s="48" t="s">
        <v>600</v>
      </c>
      <c r="J7" s="48">
        <f>COUNTIF($D$59:$D$66,"sí")</f>
        <v>0</v>
      </c>
      <c r="K7" s="48">
        <f>COUNTIF($D$59:$D$66,"sí, pero debe mejorarse")</f>
        <v>0</v>
      </c>
      <c r="L7" s="48">
        <f>COUNTIF($D$59:$D$66,"no")</f>
        <v>0</v>
      </c>
      <c r="M7" s="48">
        <f>COUNTIF($D$59:$D$66,"no se sabe")</f>
        <v>0</v>
      </c>
      <c r="N7" s="48">
        <f>COUNTIF($D$59:$D$66,"no corresponde")</f>
        <v>0</v>
      </c>
      <c r="O7" s="48">
        <f>COUNTIF($D$59:$D$66,"")</f>
        <v>8</v>
      </c>
      <c r="P7" s="47">
        <f>SUM(J7:O7)</f>
        <v>8</v>
      </c>
    </row>
    <row r="8" spans="2:16" ht="48" customHeight="1">
      <c r="B8" s="363"/>
      <c r="C8" s="153" t="s">
        <v>601</v>
      </c>
      <c r="D8" s="370"/>
      <c r="E8" s="370"/>
      <c r="F8" s="12"/>
      <c r="I8" s="48" t="s">
        <v>602</v>
      </c>
      <c r="J8" s="48">
        <f t="shared" ref="J8:O8" si="0">SUM(J5:J7)</f>
        <v>0</v>
      </c>
      <c r="K8" s="48">
        <f t="shared" si="0"/>
        <v>0</v>
      </c>
      <c r="L8" s="48">
        <f t="shared" si="0"/>
        <v>0</v>
      </c>
      <c r="M8" s="48">
        <f t="shared" si="0"/>
        <v>0</v>
      </c>
      <c r="N8" s="48">
        <f t="shared" si="0"/>
        <v>0</v>
      </c>
      <c r="O8" s="48">
        <f t="shared" si="0"/>
        <v>29</v>
      </c>
      <c r="P8" s="47">
        <f>SUM(J8:O8)</f>
        <v>29</v>
      </c>
    </row>
    <row r="9" spans="2:16" ht="48" customHeight="1">
      <c r="B9" s="363"/>
      <c r="C9" s="153" t="s">
        <v>603</v>
      </c>
      <c r="D9" s="370"/>
      <c r="E9" s="370"/>
      <c r="F9" s="12"/>
    </row>
    <row r="10" spans="2:16" ht="48" customHeight="1">
      <c r="B10" s="363"/>
      <c r="C10" s="153" t="s">
        <v>604</v>
      </c>
      <c r="D10" s="370"/>
      <c r="E10" s="370"/>
      <c r="F10" s="12"/>
    </row>
    <row r="11" spans="2:16" ht="48" customHeight="1">
      <c r="B11" s="363"/>
      <c r="C11" s="153" t="s">
        <v>605</v>
      </c>
      <c r="D11" s="176"/>
      <c r="E11" s="177"/>
      <c r="F11" s="178"/>
    </row>
    <row r="12" spans="2:16" ht="48" customHeight="1">
      <c r="B12" s="363"/>
      <c r="C12" s="153" t="s">
        <v>606</v>
      </c>
      <c r="D12" s="386"/>
      <c r="E12" s="387"/>
      <c r="F12" s="12"/>
    </row>
    <row r="13" spans="2:16" ht="48" customHeight="1">
      <c r="B13" s="363"/>
      <c r="C13" s="153" t="s">
        <v>607</v>
      </c>
      <c r="D13" s="388"/>
      <c r="E13" s="389"/>
      <c r="F13" s="12"/>
    </row>
    <row r="14" spans="2:16" ht="48" customHeight="1">
      <c r="B14" s="363"/>
      <c r="C14" s="153" t="s">
        <v>608</v>
      </c>
      <c r="D14" s="388"/>
      <c r="E14" s="389"/>
      <c r="F14" s="12"/>
    </row>
    <row r="15" spans="2:16" ht="48" customHeight="1">
      <c r="B15" s="363"/>
      <c r="C15" s="153" t="s">
        <v>609</v>
      </c>
      <c r="D15" s="386"/>
      <c r="E15" s="387"/>
      <c r="F15" s="12"/>
    </row>
    <row r="16" spans="2:16" ht="60.75" customHeight="1">
      <c r="B16" s="363"/>
      <c r="C16" s="153" t="s">
        <v>572</v>
      </c>
      <c r="D16" s="359"/>
      <c r="E16" s="360"/>
      <c r="F16" s="361"/>
    </row>
    <row r="17" spans="2:6" ht="48" customHeight="1">
      <c r="B17" s="363"/>
      <c r="C17" s="153" t="s">
        <v>573</v>
      </c>
      <c r="D17" s="176"/>
      <c r="E17" s="177"/>
      <c r="F17" s="178"/>
    </row>
    <row r="18" spans="2:6" ht="48" customHeight="1">
      <c r="B18" s="363"/>
      <c r="C18" s="153" t="s">
        <v>574</v>
      </c>
      <c r="D18" s="384"/>
      <c r="E18" s="385"/>
      <c r="F18" s="12"/>
    </row>
    <row r="19" spans="2:6" ht="48" customHeight="1">
      <c r="B19" s="363"/>
      <c r="C19" s="153" t="s">
        <v>575</v>
      </c>
      <c r="D19" s="384"/>
      <c r="E19" s="385"/>
      <c r="F19" s="12"/>
    </row>
    <row r="20" spans="2:6" ht="48" customHeight="1">
      <c r="B20" s="363"/>
      <c r="C20" s="153" t="s">
        <v>576</v>
      </c>
      <c r="D20" s="384"/>
      <c r="E20" s="385"/>
      <c r="F20" s="12"/>
    </row>
    <row r="21" spans="2:6" ht="48" customHeight="1">
      <c r="B21" s="363"/>
      <c r="C21" s="153" t="s">
        <v>577</v>
      </c>
      <c r="D21" s="384"/>
      <c r="E21" s="385"/>
      <c r="F21" s="12"/>
    </row>
    <row r="22" spans="2:6" ht="48" customHeight="1">
      <c r="B22" s="363"/>
      <c r="C22" s="153" t="s">
        <v>578</v>
      </c>
      <c r="D22" s="384"/>
      <c r="E22" s="385"/>
      <c r="F22" s="12"/>
    </row>
    <row r="23" spans="2:6" ht="48" customHeight="1">
      <c r="B23" s="363"/>
      <c r="C23" s="153" t="s">
        <v>579</v>
      </c>
      <c r="D23" s="384"/>
      <c r="E23" s="385"/>
      <c r="F23" s="12"/>
    </row>
    <row r="24" spans="2:6" ht="48" customHeight="1">
      <c r="B24" s="363"/>
      <c r="C24" s="153" t="s">
        <v>523</v>
      </c>
      <c r="D24" s="384"/>
      <c r="E24" s="385"/>
      <c r="F24" s="12"/>
    </row>
    <row r="25" spans="2:6" ht="48" customHeight="1">
      <c r="B25" s="363"/>
      <c r="C25" s="157" t="s">
        <v>524</v>
      </c>
      <c r="D25" s="384"/>
      <c r="E25" s="385"/>
      <c r="F25" s="41"/>
    </row>
    <row r="26" spans="2:6" ht="48" customHeight="1">
      <c r="B26" s="363"/>
      <c r="C26" s="157" t="s">
        <v>525</v>
      </c>
      <c r="D26" s="384"/>
      <c r="E26" s="385"/>
      <c r="F26" s="41"/>
    </row>
    <row r="27" spans="2:6" ht="48" customHeight="1">
      <c r="B27" s="363"/>
      <c r="C27" s="157" t="s">
        <v>526</v>
      </c>
      <c r="D27" s="384"/>
      <c r="E27" s="385"/>
      <c r="F27" s="41"/>
    </row>
    <row r="28" spans="2:6" ht="48" customHeight="1">
      <c r="B28" s="365"/>
      <c r="C28" s="246" t="s">
        <v>527</v>
      </c>
      <c r="D28" s="391"/>
      <c r="E28" s="392"/>
      <c r="F28" s="119"/>
    </row>
    <row r="29" spans="2:6" ht="20.25" customHeight="1">
      <c r="B29" s="251"/>
      <c r="C29" s="252" t="s">
        <v>528</v>
      </c>
      <c r="D29" s="250" t="s">
        <v>556</v>
      </c>
      <c r="E29" s="382" t="s">
        <v>557</v>
      </c>
      <c r="F29" s="383"/>
    </row>
    <row r="30" spans="2:6" ht="48" customHeight="1">
      <c r="B30" s="362" t="s">
        <v>529</v>
      </c>
      <c r="C30" s="247" t="s">
        <v>530</v>
      </c>
      <c r="D30" s="173"/>
      <c r="E30" s="174"/>
      <c r="F30" s="175"/>
    </row>
    <row r="31" spans="2:6" ht="48" customHeight="1">
      <c r="B31" s="363"/>
      <c r="C31" s="156" t="s">
        <v>581</v>
      </c>
      <c r="D31" s="20"/>
      <c r="E31" s="366" t="str">
        <f>IF(D31="sí, pero debe mejorarse","Insertar comentario","")</f>
        <v/>
      </c>
      <c r="F31" s="367" t="str">
        <f>IF(OR(E31="satisfactorio",E31="insatisfactorio"),"Insertar comentario","")</f>
        <v/>
      </c>
    </row>
    <row r="32" spans="2:6" ht="48" customHeight="1">
      <c r="B32" s="363"/>
      <c r="C32" s="153" t="s">
        <v>582</v>
      </c>
      <c r="D32" s="20"/>
      <c r="E32" s="366" t="str">
        <f t="shared" ref="E32:E33" si="1">IF(D32="sí, pero debe mejorarse","Insertar comentario","")</f>
        <v/>
      </c>
      <c r="F32" s="367" t="str">
        <f t="shared" ref="F32:F33" si="2">IF(OR(E32="satisfactorio",E32="insatisfactorio"),"Insertar comentario","")</f>
        <v/>
      </c>
    </row>
    <row r="33" spans="2:14" ht="48" customHeight="1">
      <c r="B33" s="363"/>
      <c r="C33" s="153" t="s">
        <v>583</v>
      </c>
      <c r="D33" s="20"/>
      <c r="E33" s="366" t="str">
        <f t="shared" si="1"/>
        <v/>
      </c>
      <c r="F33" s="367" t="str">
        <f t="shared" si="2"/>
        <v/>
      </c>
    </row>
    <row r="34" spans="2:14" ht="48" customHeight="1">
      <c r="B34" s="363"/>
      <c r="C34" s="248" t="s">
        <v>584</v>
      </c>
      <c r="D34" s="170"/>
      <c r="E34" s="171"/>
      <c r="F34" s="172"/>
    </row>
    <row r="35" spans="2:14" ht="48" customHeight="1">
      <c r="B35" s="363"/>
      <c r="C35" s="153" t="s">
        <v>585</v>
      </c>
      <c r="D35" s="20"/>
      <c r="E35" s="366" t="str">
        <f t="shared" ref="E35:E36" si="3">IF(D35="sí, pero debe mejorarse","Insertar comentario","")</f>
        <v/>
      </c>
      <c r="F35" s="367" t="str">
        <f t="shared" ref="F35:F36" si="4">IF(OR(E35="satisfactorio",E35="insatisfactorio"),"Insertar comentario","")</f>
        <v/>
      </c>
      <c r="I35" s="40"/>
      <c r="J35" s="40"/>
      <c r="K35" s="40"/>
      <c r="L35" s="40"/>
      <c r="M35" s="40"/>
      <c r="N35" s="40"/>
    </row>
    <row r="36" spans="2:14" ht="48" customHeight="1">
      <c r="B36" s="364"/>
      <c r="C36" s="154" t="s">
        <v>586</v>
      </c>
      <c r="D36" s="20"/>
      <c r="E36" s="368" t="str">
        <f t="shared" si="3"/>
        <v/>
      </c>
      <c r="F36" s="369" t="str">
        <f t="shared" si="4"/>
        <v/>
      </c>
      <c r="I36" s="40"/>
      <c r="J36" s="40"/>
      <c r="K36" s="40"/>
      <c r="L36" s="40"/>
      <c r="M36" s="40"/>
      <c r="N36" s="40"/>
    </row>
    <row r="37" spans="2:14" ht="48" customHeight="1">
      <c r="B37" s="362" t="s">
        <v>587</v>
      </c>
      <c r="C37" s="247" t="s">
        <v>588</v>
      </c>
      <c r="D37" s="173"/>
      <c r="E37" s="174"/>
      <c r="F37" s="175"/>
      <c r="I37" s="40"/>
      <c r="J37" s="40"/>
      <c r="K37" s="40"/>
      <c r="L37" s="40"/>
      <c r="M37" s="40"/>
      <c r="N37" s="40"/>
    </row>
    <row r="38" spans="2:14" ht="48" customHeight="1">
      <c r="B38" s="363"/>
      <c r="C38" s="153" t="s">
        <v>541</v>
      </c>
      <c r="D38" s="20"/>
      <c r="E38" s="366" t="str">
        <f t="shared" ref="E38:E43" si="5">IF(D38="sí, pero debe mejorarse","Insertar comentario","")</f>
        <v/>
      </c>
      <c r="F38" s="367" t="str">
        <f t="shared" ref="F38:F43" si="6">IF(OR(E38="satisfactorio",E38="insatisfactorio"),"Insertar comentario","")</f>
        <v/>
      </c>
      <c r="I38" s="40"/>
      <c r="J38" s="40"/>
      <c r="K38" s="40"/>
      <c r="L38" s="40"/>
      <c r="M38" s="40"/>
      <c r="N38" s="40"/>
    </row>
    <row r="39" spans="2:14" ht="48" customHeight="1">
      <c r="B39" s="363"/>
      <c r="C39" s="153" t="s">
        <v>542</v>
      </c>
      <c r="D39" s="20"/>
      <c r="E39" s="366" t="str">
        <f t="shared" si="5"/>
        <v/>
      </c>
      <c r="F39" s="367" t="str">
        <f t="shared" si="6"/>
        <v/>
      </c>
      <c r="I39" s="40"/>
      <c r="J39" s="40"/>
      <c r="K39" s="40"/>
      <c r="L39" s="40"/>
      <c r="M39" s="40"/>
      <c r="N39" s="40"/>
    </row>
    <row r="40" spans="2:14" ht="48" customHeight="1">
      <c r="B40" s="363"/>
      <c r="C40" s="153" t="s">
        <v>543</v>
      </c>
      <c r="D40" s="20"/>
      <c r="E40" s="366" t="str">
        <f t="shared" si="5"/>
        <v/>
      </c>
      <c r="F40" s="367" t="str">
        <f t="shared" si="6"/>
        <v/>
      </c>
      <c r="I40" s="40"/>
      <c r="J40" s="40"/>
      <c r="K40" s="40"/>
      <c r="L40" s="40"/>
      <c r="M40" s="40"/>
      <c r="N40" s="40"/>
    </row>
    <row r="41" spans="2:14" ht="48" customHeight="1">
      <c r="B41" s="363"/>
      <c r="C41" s="153" t="s">
        <v>544</v>
      </c>
      <c r="D41" s="20"/>
      <c r="E41" s="366" t="str">
        <f t="shared" si="5"/>
        <v/>
      </c>
      <c r="F41" s="367" t="str">
        <f t="shared" si="6"/>
        <v/>
      </c>
      <c r="I41" s="40"/>
      <c r="J41" s="40"/>
      <c r="K41" s="40"/>
      <c r="L41" s="40"/>
      <c r="M41" s="40"/>
      <c r="N41" s="40"/>
    </row>
    <row r="42" spans="2:14" ht="48" customHeight="1">
      <c r="B42" s="363"/>
      <c r="C42" s="153" t="s">
        <v>545</v>
      </c>
      <c r="D42" s="20"/>
      <c r="E42" s="366" t="str">
        <f t="shared" si="5"/>
        <v/>
      </c>
      <c r="F42" s="367" t="str">
        <f t="shared" si="6"/>
        <v/>
      </c>
      <c r="I42" s="40"/>
      <c r="J42" s="40"/>
      <c r="K42" s="40"/>
      <c r="L42" s="40"/>
      <c r="M42" s="40"/>
      <c r="N42" s="40"/>
    </row>
    <row r="43" spans="2:14" ht="48" customHeight="1">
      <c r="B43" s="363"/>
      <c r="C43" s="153" t="s">
        <v>546</v>
      </c>
      <c r="D43" s="20"/>
      <c r="E43" s="366" t="str">
        <f t="shared" si="5"/>
        <v/>
      </c>
      <c r="F43" s="367" t="str">
        <f t="shared" si="6"/>
        <v/>
      </c>
      <c r="I43" s="40"/>
      <c r="J43" s="40"/>
      <c r="K43" s="40"/>
      <c r="L43" s="40"/>
      <c r="M43" s="40"/>
      <c r="N43" s="40"/>
    </row>
    <row r="44" spans="2:14" ht="48" customHeight="1">
      <c r="B44" s="363"/>
      <c r="C44" s="153" t="s">
        <v>547</v>
      </c>
      <c r="D44" s="176"/>
      <c r="E44" s="177"/>
      <c r="F44" s="178"/>
      <c r="I44" s="40"/>
      <c r="J44" s="40"/>
      <c r="K44" s="40"/>
      <c r="L44" s="40"/>
      <c r="M44" s="40"/>
      <c r="N44" s="40"/>
    </row>
    <row r="45" spans="2:14" ht="48" customHeight="1">
      <c r="B45" s="363"/>
      <c r="C45" s="153" t="s">
        <v>548</v>
      </c>
      <c r="D45" s="20"/>
      <c r="E45" s="366" t="str">
        <f t="shared" ref="E45:E52" si="7">IF(D45="sí, pero debe mejorarse","Insertar comentario","")</f>
        <v/>
      </c>
      <c r="F45" s="367" t="str">
        <f t="shared" ref="F45:F52" si="8">IF(OR(E45="satisfactorio",E45="insatisfactorio"),"Insertar comentario","")</f>
        <v/>
      </c>
      <c r="I45" s="40"/>
      <c r="J45" s="40"/>
      <c r="K45" s="40"/>
      <c r="L45" s="40"/>
      <c r="M45" s="40"/>
      <c r="N45" s="40"/>
    </row>
    <row r="46" spans="2:14" ht="48" customHeight="1">
      <c r="B46" s="363"/>
      <c r="C46" s="153" t="s">
        <v>549</v>
      </c>
      <c r="D46" s="20"/>
      <c r="E46" s="366" t="str">
        <f t="shared" si="7"/>
        <v/>
      </c>
      <c r="F46" s="367" t="str">
        <f t="shared" si="8"/>
        <v/>
      </c>
      <c r="I46" s="40"/>
      <c r="J46" s="40"/>
      <c r="K46" s="40"/>
      <c r="L46" s="40"/>
      <c r="M46" s="40"/>
      <c r="N46" s="40"/>
    </row>
    <row r="47" spans="2:14" ht="48" customHeight="1">
      <c r="B47" s="363"/>
      <c r="C47" s="153" t="s">
        <v>550</v>
      </c>
      <c r="D47" s="20"/>
      <c r="E47" s="366" t="str">
        <f t="shared" si="7"/>
        <v/>
      </c>
      <c r="F47" s="367" t="str">
        <f t="shared" si="8"/>
        <v/>
      </c>
    </row>
    <row r="48" spans="2:14" ht="48" customHeight="1">
      <c r="B48" s="363"/>
      <c r="C48" s="153" t="s">
        <v>551</v>
      </c>
      <c r="D48" s="20"/>
      <c r="E48" s="366" t="str">
        <f t="shared" si="7"/>
        <v/>
      </c>
      <c r="F48" s="367" t="str">
        <f t="shared" si="8"/>
        <v/>
      </c>
    </row>
    <row r="49" spans="2:6" ht="48" customHeight="1">
      <c r="B49" s="363"/>
      <c r="C49" s="153" t="s">
        <v>552</v>
      </c>
      <c r="D49" s="20"/>
      <c r="E49" s="366" t="str">
        <f t="shared" si="7"/>
        <v/>
      </c>
      <c r="F49" s="367" t="str">
        <f t="shared" si="8"/>
        <v/>
      </c>
    </row>
    <row r="50" spans="2:6" ht="48" customHeight="1">
      <c r="B50" s="363"/>
      <c r="C50" s="153" t="s">
        <v>553</v>
      </c>
      <c r="D50" s="20"/>
      <c r="E50" s="366" t="str">
        <f t="shared" si="7"/>
        <v/>
      </c>
      <c r="F50" s="367" t="str">
        <f t="shared" si="8"/>
        <v/>
      </c>
    </row>
    <row r="51" spans="2:6" ht="48" customHeight="1">
      <c r="B51" s="363"/>
      <c r="C51" s="153" t="s">
        <v>505</v>
      </c>
      <c r="D51" s="20"/>
      <c r="E51" s="366" t="str">
        <f t="shared" si="7"/>
        <v/>
      </c>
      <c r="F51" s="367" t="str">
        <f t="shared" si="8"/>
        <v/>
      </c>
    </row>
    <row r="52" spans="2:6" ht="48" customHeight="1">
      <c r="B52" s="363"/>
      <c r="C52" s="153" t="s">
        <v>506</v>
      </c>
      <c r="D52" s="20"/>
      <c r="E52" s="366" t="str">
        <f t="shared" si="7"/>
        <v/>
      </c>
      <c r="F52" s="367" t="str">
        <f t="shared" si="8"/>
        <v/>
      </c>
    </row>
    <row r="53" spans="2:6" ht="48" customHeight="1">
      <c r="B53" s="363"/>
      <c r="C53" s="153" t="s">
        <v>507</v>
      </c>
      <c r="D53" s="176"/>
      <c r="E53" s="177"/>
      <c r="F53" s="178"/>
    </row>
    <row r="54" spans="2:6" ht="48" customHeight="1">
      <c r="B54" s="363"/>
      <c r="C54" s="153" t="s">
        <v>508</v>
      </c>
      <c r="D54" s="359"/>
      <c r="E54" s="360"/>
      <c r="F54" s="361"/>
    </row>
    <row r="55" spans="2:6" ht="48" customHeight="1">
      <c r="B55" s="363"/>
      <c r="C55" s="153" t="s">
        <v>509</v>
      </c>
      <c r="D55" s="359"/>
      <c r="E55" s="360"/>
      <c r="F55" s="361"/>
    </row>
    <row r="56" spans="2:6" ht="48" customHeight="1">
      <c r="B56" s="363"/>
      <c r="C56" s="153" t="s">
        <v>510</v>
      </c>
      <c r="D56" s="359"/>
      <c r="E56" s="360"/>
      <c r="F56" s="361"/>
    </row>
    <row r="57" spans="2:6" ht="48" customHeight="1">
      <c r="B57" s="363"/>
      <c r="C57" s="248" t="s">
        <v>511</v>
      </c>
      <c r="D57" s="20"/>
      <c r="E57" s="378" t="str">
        <f t="shared" ref="E57:E66" si="9">IF(D57="sí, pero debe mejorarse","Insertar comentario","")</f>
        <v/>
      </c>
      <c r="F57" s="379" t="str">
        <f t="shared" ref="F57:F66" si="10">IF(OR(E57="satisfactorio",E57="insatisfactorio"),"Insertar comentario","")</f>
        <v/>
      </c>
    </row>
    <row r="58" spans="2:6" ht="48" customHeight="1">
      <c r="B58" s="364"/>
      <c r="C58" s="249" t="s">
        <v>568</v>
      </c>
      <c r="D58" s="25"/>
      <c r="E58" s="376" t="str">
        <f t="shared" si="9"/>
        <v/>
      </c>
      <c r="F58" s="377" t="str">
        <f t="shared" si="10"/>
        <v/>
      </c>
    </row>
    <row r="59" spans="2:6" ht="61.5" customHeight="1">
      <c r="B59" s="362" t="s">
        <v>569</v>
      </c>
      <c r="C59" s="247" t="s">
        <v>570</v>
      </c>
      <c r="D59" s="14"/>
      <c r="E59" s="372" t="str">
        <f t="shared" si="9"/>
        <v/>
      </c>
      <c r="F59" s="373" t="str">
        <f t="shared" si="10"/>
        <v/>
      </c>
    </row>
    <row r="60" spans="2:6" ht="56.25" customHeight="1">
      <c r="B60" s="363"/>
      <c r="C60" s="248" t="s">
        <v>571</v>
      </c>
      <c r="D60" s="20"/>
      <c r="E60" s="366" t="str">
        <f t="shared" si="9"/>
        <v/>
      </c>
      <c r="F60" s="367" t="str">
        <f t="shared" si="10"/>
        <v/>
      </c>
    </row>
    <row r="61" spans="2:6" ht="48" customHeight="1">
      <c r="B61" s="363"/>
      <c r="C61" s="248" t="s">
        <v>518</v>
      </c>
      <c r="D61" s="20"/>
      <c r="E61" s="366" t="str">
        <f t="shared" si="9"/>
        <v/>
      </c>
      <c r="F61" s="367" t="str">
        <f t="shared" si="10"/>
        <v/>
      </c>
    </row>
    <row r="62" spans="2:6" ht="48" customHeight="1">
      <c r="B62" s="363"/>
      <c r="C62" s="248" t="s">
        <v>519</v>
      </c>
      <c r="D62" s="20"/>
      <c r="E62" s="366" t="str">
        <f t="shared" si="9"/>
        <v/>
      </c>
      <c r="F62" s="367" t="str">
        <f t="shared" si="10"/>
        <v/>
      </c>
    </row>
    <row r="63" spans="2:6" ht="48" customHeight="1">
      <c r="B63" s="363"/>
      <c r="C63" s="248" t="s">
        <v>520</v>
      </c>
      <c r="D63" s="20"/>
      <c r="E63" s="366" t="str">
        <f t="shared" si="9"/>
        <v/>
      </c>
      <c r="F63" s="367" t="str">
        <f t="shared" si="10"/>
        <v/>
      </c>
    </row>
    <row r="64" spans="2:6" ht="48" customHeight="1">
      <c r="B64" s="363"/>
      <c r="C64" s="248" t="s">
        <v>521</v>
      </c>
      <c r="D64" s="20"/>
      <c r="E64" s="366" t="str">
        <f t="shared" si="9"/>
        <v/>
      </c>
      <c r="F64" s="367" t="str">
        <f t="shared" si="10"/>
        <v/>
      </c>
    </row>
    <row r="65" spans="2:6" ht="58.5" customHeight="1">
      <c r="B65" s="363"/>
      <c r="C65" s="248" t="s">
        <v>522</v>
      </c>
      <c r="D65" s="20"/>
      <c r="E65" s="366" t="str">
        <f t="shared" si="9"/>
        <v/>
      </c>
      <c r="F65" s="367" t="str">
        <f t="shared" si="10"/>
        <v/>
      </c>
    </row>
    <row r="66" spans="2:6" ht="48" customHeight="1" thickBot="1">
      <c r="B66" s="371"/>
      <c r="C66" s="159" t="s">
        <v>479</v>
      </c>
      <c r="D66" s="13"/>
      <c r="E66" s="374" t="str">
        <f t="shared" si="9"/>
        <v/>
      </c>
      <c r="F66" s="375" t="str">
        <f t="shared" si="10"/>
        <v/>
      </c>
    </row>
    <row r="70" spans="2:6">
      <c r="D70" s="51"/>
      <c r="E70" s="51"/>
    </row>
  </sheetData>
  <sheetProtection algorithmName="SHA-512" hashValue="+YxxdyNWOX22lNbr1xBdwZ9FxopF9UERtQHAiZKf0Koj+1CdujGffHoBziIDJYl7uUoJUYqcLB8Bot1V0KOowQ==" saltValue="ER2tNZelI9qoo879ZP+PrA==" spinCount="100000" sheet="1" objects="1" scenarios="1"/>
  <customSheetViews>
    <customSheetView guid="{893A966F-25E6-46FC-957B-02F001DEAB1D}" scale="125" showPageBreaks="1" showRowCol="0" fitToPage="1" printArea="1" hiddenColumns="1" topLeftCell="A44">
      <selection activeCell="C66" sqref="C66"/>
      <rowBreaks count="2" manualBreakCount="2">
        <brk id="36" min="1" max="4" man="1"/>
        <brk id="59" min="1" max="4" man="1"/>
      </rowBreaks>
      <pageMargins left="0.7" right="0.7" top="0.75" bottom="0.75" header="0.3" footer="0.3"/>
    </customSheetView>
    <customSheetView guid="{760D35EB-9D84-48B0-A9F0-42A5A7EABBF9}" scale="80" showRowCol="0">
      <selection activeCell="D7" sqref="D7"/>
      <pageMargins left="0.7" right="0.7" top="0.75" bottom="0.75" header="0.3" footer="0.3"/>
    </customSheetView>
    <customSheetView guid="{01133E0C-7C3A-4E37-BCAF-BF05144EB456}" scale="80" showRowCol="0" fitToPage="1" hiddenColumns="1">
      <selection activeCell="Z41" sqref="Z41"/>
      <rowBreaks count="2" manualBreakCount="2">
        <brk id="36" min="1" max="4" man="1"/>
        <brk id="59" min="1" max="4" man="1"/>
      </rowBreaks>
      <pageMargins left="0.7" right="0.7" top="0.75" bottom="0.75" header="0.3" footer="0.3"/>
    </customSheetView>
    <customSheetView guid="{2A4F2E95-0219-42BA-935C-444DA3D73485}" scale="80" showPageBreaks="1" showRowCol="0" fitToPage="1" printArea="1" hiddenColumns="1" topLeftCell="A36">
      <selection activeCell="D49" sqref="D49"/>
      <rowBreaks count="2" manualBreakCount="2">
        <brk id="36" min="1" max="4" man="1"/>
        <brk id="58" min="1" max="4" man="1"/>
      </rowBreaks>
      <pageMargins left="0.7" right="0.7" top="0.75" bottom="0.75" header="0.3" footer="0.3"/>
    </customSheetView>
  </customSheetViews>
  <mergeCells count="62">
    <mergeCell ref="B37:B58"/>
    <mergeCell ref="D25:E25"/>
    <mergeCell ref="D26:E26"/>
    <mergeCell ref="D27:E27"/>
    <mergeCell ref="D28:E28"/>
    <mergeCell ref="E50:F50"/>
    <mergeCell ref="E51:F51"/>
    <mergeCell ref="E52:F52"/>
    <mergeCell ref="E45:F45"/>
    <mergeCell ref="E46:F46"/>
    <mergeCell ref="E47:F47"/>
    <mergeCell ref="E48:F48"/>
    <mergeCell ref="E42:F42"/>
    <mergeCell ref="E43:F43"/>
    <mergeCell ref="D4:E4"/>
    <mergeCell ref="E29:F29"/>
    <mergeCell ref="D20:E20"/>
    <mergeCell ref="D21:E21"/>
    <mergeCell ref="D22:E22"/>
    <mergeCell ref="D23:E23"/>
    <mergeCell ref="D24:E24"/>
    <mergeCell ref="D15:E15"/>
    <mergeCell ref="D18:E18"/>
    <mergeCell ref="D19:E19"/>
    <mergeCell ref="D10:E10"/>
    <mergeCell ref="D12:E12"/>
    <mergeCell ref="D13:E13"/>
    <mergeCell ref="D14:E14"/>
    <mergeCell ref="D5:E5"/>
    <mergeCell ref="D6:E6"/>
    <mergeCell ref="D7:E7"/>
    <mergeCell ref="D8:E8"/>
    <mergeCell ref="D9:E9"/>
    <mergeCell ref="B59:B66"/>
    <mergeCell ref="E64:F64"/>
    <mergeCell ref="E65:F65"/>
    <mergeCell ref="E59:F59"/>
    <mergeCell ref="E66:F66"/>
    <mergeCell ref="E58:F58"/>
    <mergeCell ref="E57:F57"/>
    <mergeCell ref="E60:F60"/>
    <mergeCell ref="E61:F61"/>
    <mergeCell ref="E62:F62"/>
    <mergeCell ref="E63:F63"/>
    <mergeCell ref="E41:F41"/>
    <mergeCell ref="D16:F16"/>
    <mergeCell ref="B2:F2"/>
    <mergeCell ref="B3:F3"/>
    <mergeCell ref="D54:F54"/>
    <mergeCell ref="D55:F55"/>
    <mergeCell ref="D56:F56"/>
    <mergeCell ref="B30:B36"/>
    <mergeCell ref="B5:B28"/>
    <mergeCell ref="E31:F31"/>
    <mergeCell ref="E32:F32"/>
    <mergeCell ref="E33:F33"/>
    <mergeCell ref="E35:F35"/>
    <mergeCell ref="E36:F36"/>
    <mergeCell ref="E38:F38"/>
    <mergeCell ref="E49:F49"/>
    <mergeCell ref="E39:F39"/>
    <mergeCell ref="E40:F40"/>
  </mergeCells>
  <phoneticPr fontId="36" type="noConversion"/>
  <conditionalFormatting sqref="D5:D28 E57:E59 E66 D23:E24 E18:E28 E7:E10 E12:E16 D57:D66 D31:D53">
    <cfRule type="cellIs" dxfId="51" priority="11" operator="equal">
      <formula>"no se sabe"</formula>
    </cfRule>
    <cfRule type="cellIs" dxfId="50" priority="12" operator="equal">
      <formula>"no corresponde"</formula>
    </cfRule>
    <cfRule type="cellIs" dxfId="49" priority="13" operator="equal">
      <formula>"no"</formula>
    </cfRule>
    <cfRule type="cellIs" dxfId="48" priority="14" operator="equal">
      <formula>"sí, pero debe mejorarse"</formula>
    </cfRule>
    <cfRule type="cellIs" dxfId="47" priority="15" operator="equal">
      <formula>"sí"</formula>
    </cfRule>
  </conditionalFormatting>
  <dataValidations count="2">
    <dataValidation type="date" operator="greaterThan" allowBlank="1" showInputMessage="1" showErrorMessage="1" error="Please insert a date a shown in the example" prompt="dd-mm-yyyy" sqref="D8:E9">
      <formula1>36982</formula1>
    </dataValidation>
    <dataValidation type="list" allowBlank="1" showInputMessage="1" showErrorMessage="1" sqref="D35:D36 D38:D43 D57:D66 D45:D52 D31:D33">
      <formula1>ListA</formula1>
    </dataValidation>
  </dataValidations>
  <pageMargins left="0.7" right="0.7" top="0.75" bottom="0.75" header="0.3" footer="0.3"/>
  <rowBreaks count="2" manualBreakCount="2">
    <brk id="36" min="1" max="4" man="1"/>
    <brk id="58" min="1" max="4" man="1"/>
  </rowBreaks>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Lists!$A$1:$A$5</xm:f>
          </x14:formula1>
          <xm:sqref>D35:D36 E67 D38:D43 D31:D33 D45:D53 E58:E60 D58:D67</xm:sqref>
        </x14:dataValidation>
        <x14:dataValidation type="list" allowBlank="1" showInputMessage="1" showErrorMessage="1">
          <x14:formula1>
            <xm:f>Lists!A27:A31</xm:f>
          </x14:formula1>
          <xm:sqref>D57:D66</xm:sqref>
        </x14:dataValidation>
        <x14:dataValidation type="list" allowBlank="1" showInputMessage="1" showErrorMessage="1">
          <x14:formula1>
            <xm:f>Lists!A1:A5</xm:f>
          </x14:formula1>
          <xm:sqref>D31:D33</xm:sqref>
        </x14:dataValidation>
        <x14:dataValidation type="list" allowBlank="1" showInputMessage="1" showErrorMessage="1">
          <x14:formula1>
            <xm:f>Lists!A5:A9</xm:f>
          </x14:formula1>
          <xm:sqref>D35:D36</xm:sqref>
        </x14:dataValidation>
        <x14:dataValidation type="list" allowBlank="1" showInputMessage="1" showErrorMessage="1">
          <x14:formula1>
            <xm:f>Lists!A8:A12</xm:f>
          </x14:formula1>
          <xm:sqref>D38:D43</xm:sqref>
        </x14:dataValidation>
        <x14:dataValidation type="list" allowBlank="1" showInputMessage="1" showErrorMessage="1">
          <x14:formula1>
            <xm:f>Lists!A15:A19</xm:f>
          </x14:formula1>
          <xm:sqref>D45:D52</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LY1007"/>
  <sheetViews>
    <sheetView showRowColHeaders="0" zoomScale="80" zoomScaleNormal="125" zoomScalePageLayoutView="125" workbookViewId="0">
      <selection activeCell="AC112" sqref="AC112"/>
    </sheetView>
  </sheetViews>
  <sheetFormatPr defaultColWidth="9.140625" defaultRowHeight="15"/>
  <cols>
    <col min="1" max="1" width="4.28515625" style="6" customWidth="1"/>
    <col min="2" max="2" width="7.28515625" style="6" customWidth="1"/>
    <col min="3" max="3" width="3.85546875" style="57" hidden="1" customWidth="1"/>
    <col min="4" max="4" width="6.28515625" style="57" hidden="1" customWidth="1"/>
    <col min="5" max="5" width="7.7109375" style="57" hidden="1" customWidth="1"/>
    <col min="6" max="6" width="5" style="57" hidden="1" customWidth="1"/>
    <col min="7" max="8" width="3.85546875" style="57" hidden="1" customWidth="1"/>
    <col min="9" max="9" width="3" style="57" hidden="1" customWidth="1"/>
    <col min="10" max="10" width="32.7109375" style="6" customWidth="1"/>
    <col min="11" max="11" width="74.42578125" style="7" customWidth="1"/>
    <col min="12" max="15" width="5.7109375" style="7" hidden="1" customWidth="1"/>
    <col min="16" max="16" width="16.42578125" style="7" customWidth="1"/>
    <col min="17" max="17" width="61" style="7" customWidth="1"/>
    <col min="18" max="18" width="20" style="39" customWidth="1"/>
    <col min="19" max="19" width="17.140625" style="39" customWidth="1"/>
    <col min="20" max="20" width="13.85546875" style="39" customWidth="1"/>
    <col min="21" max="21" width="28.42578125" style="39" hidden="1" customWidth="1"/>
    <col min="22" max="22" width="21" style="39" hidden="1" customWidth="1"/>
    <col min="23" max="23" width="23.42578125" style="39" hidden="1" customWidth="1"/>
    <col min="24" max="24" width="20" style="39" hidden="1" customWidth="1"/>
    <col min="25" max="25" width="13.85546875" style="39" hidden="1" customWidth="1"/>
    <col min="26" max="26" width="10.7109375" style="39" hidden="1" customWidth="1"/>
    <col min="27" max="27" width="6.28515625" style="7" hidden="1" customWidth="1"/>
    <col min="28" max="28" width="6.28515625" style="7" customWidth="1"/>
    <col min="29" max="29" width="29.7109375" style="7" customWidth="1"/>
    <col min="30" max="30" width="28.42578125" style="7" customWidth="1"/>
    <col min="31" max="31" width="16.42578125" style="7" customWidth="1"/>
    <col min="32" max="32" width="23.42578125" style="7" customWidth="1"/>
    <col min="33" max="33" width="15.7109375" style="7" customWidth="1"/>
    <col min="34" max="34" width="8.85546875" style="7" customWidth="1"/>
    <col min="35" max="35" width="15.85546875" style="7" customWidth="1"/>
    <col min="36" max="36" width="6.7109375" style="7" customWidth="1"/>
    <col min="37" max="42" width="9.140625" style="7"/>
    <col min="43" max="337" width="9.140625" style="6"/>
    <col min="338" max="16384" width="9.140625" style="7"/>
  </cols>
  <sheetData>
    <row r="1" spans="2:42" s="6" customFormat="1" ht="15.75" thickBot="1">
      <c r="C1" s="57"/>
      <c r="D1" s="57"/>
      <c r="E1" s="57"/>
      <c r="F1" s="57"/>
      <c r="G1" s="57"/>
      <c r="H1" s="57"/>
      <c r="I1" s="57"/>
      <c r="R1" s="39"/>
      <c r="S1" s="39"/>
      <c r="T1" s="39"/>
      <c r="U1" s="39"/>
      <c r="V1" s="39"/>
      <c r="W1" s="39"/>
      <c r="X1" s="39"/>
      <c r="Y1" s="39"/>
      <c r="Z1" s="39"/>
    </row>
    <row r="2" spans="2:42" ht="25.5">
      <c r="B2" s="353" t="s">
        <v>480</v>
      </c>
      <c r="C2" s="354"/>
      <c r="D2" s="354"/>
      <c r="E2" s="354"/>
      <c r="F2" s="354"/>
      <c r="G2" s="354"/>
      <c r="H2" s="354"/>
      <c r="I2" s="354"/>
      <c r="J2" s="354"/>
      <c r="K2" s="354"/>
      <c r="L2" s="354"/>
      <c r="M2" s="354"/>
      <c r="N2" s="354"/>
      <c r="O2" s="354"/>
      <c r="P2" s="354"/>
      <c r="Q2" s="355"/>
      <c r="T2" s="42"/>
      <c r="U2" s="43"/>
      <c r="V2" s="43"/>
      <c r="W2" s="43"/>
      <c r="X2" s="43"/>
      <c r="Y2" s="44"/>
      <c r="Z2" s="43"/>
      <c r="AA2" s="6"/>
      <c r="AB2" s="6"/>
      <c r="AC2" s="6"/>
      <c r="AD2" s="6"/>
      <c r="AE2" s="6"/>
      <c r="AF2" s="6"/>
      <c r="AG2" s="6"/>
      <c r="AH2" s="6"/>
      <c r="AI2" s="6"/>
      <c r="AJ2" s="6"/>
      <c r="AK2" s="6"/>
      <c r="AL2" s="6"/>
      <c r="AM2" s="6"/>
      <c r="AN2" s="6"/>
      <c r="AO2" s="6"/>
      <c r="AP2" s="6"/>
    </row>
    <row r="3" spans="2:42" ht="18">
      <c r="B3" s="356" t="s">
        <v>481</v>
      </c>
      <c r="C3" s="357"/>
      <c r="D3" s="357"/>
      <c r="E3" s="357"/>
      <c r="F3" s="357"/>
      <c r="G3" s="357"/>
      <c r="H3" s="357"/>
      <c r="I3" s="357"/>
      <c r="J3" s="357"/>
      <c r="K3" s="357"/>
      <c r="L3" s="357"/>
      <c r="M3" s="357"/>
      <c r="N3" s="357"/>
      <c r="O3" s="357"/>
      <c r="P3" s="357"/>
      <c r="Q3" s="358"/>
      <c r="T3" s="45"/>
      <c r="AA3" s="6"/>
      <c r="AB3" s="6"/>
      <c r="AC3" s="6"/>
      <c r="AD3" s="6"/>
      <c r="AE3" s="6"/>
      <c r="AF3" s="6"/>
      <c r="AG3" s="6"/>
      <c r="AH3" s="6"/>
      <c r="AI3" s="6"/>
      <c r="AJ3" s="6"/>
      <c r="AK3" s="6"/>
      <c r="AL3" s="6"/>
      <c r="AM3" s="6"/>
      <c r="AN3" s="6"/>
      <c r="AO3" s="6"/>
      <c r="AP3" s="6"/>
    </row>
    <row r="4" spans="2:42" ht="81.75">
      <c r="B4" s="194" t="s">
        <v>482</v>
      </c>
      <c r="C4" s="58" t="s">
        <v>483</v>
      </c>
      <c r="D4" s="58" t="s">
        <v>484</v>
      </c>
      <c r="E4" s="58" t="s">
        <v>485</v>
      </c>
      <c r="F4" s="58" t="s">
        <v>486</v>
      </c>
      <c r="G4" s="58" t="s">
        <v>487</v>
      </c>
      <c r="H4" s="58" t="s">
        <v>488</v>
      </c>
      <c r="I4" s="58" t="s">
        <v>489</v>
      </c>
      <c r="J4" s="53" t="s">
        <v>490</v>
      </c>
      <c r="K4" s="56" t="s">
        <v>531</v>
      </c>
      <c r="L4" s="71" t="s">
        <v>532</v>
      </c>
      <c r="M4" s="71" t="s">
        <v>533</v>
      </c>
      <c r="N4" s="71" t="s">
        <v>534</v>
      </c>
      <c r="O4" s="71" t="s">
        <v>535</v>
      </c>
      <c r="P4" s="54" t="s">
        <v>556</v>
      </c>
      <c r="Q4" s="55" t="s">
        <v>536</v>
      </c>
      <c r="U4" s="47"/>
      <c r="V4" s="49" t="s">
        <v>558</v>
      </c>
      <c r="W4" s="49" t="s">
        <v>559</v>
      </c>
      <c r="X4" s="49" t="s">
        <v>560</v>
      </c>
      <c r="Y4" s="49" t="s">
        <v>561</v>
      </c>
      <c r="Z4" s="49" t="s">
        <v>563</v>
      </c>
      <c r="AA4" s="49" t="s">
        <v>564</v>
      </c>
      <c r="AB4" s="6"/>
      <c r="AC4" s="6"/>
      <c r="AD4" s="6"/>
      <c r="AE4" s="6"/>
      <c r="AF4" s="6"/>
      <c r="AG4" s="6"/>
      <c r="AH4" s="6"/>
      <c r="AI4" s="6"/>
      <c r="AJ4" s="6"/>
      <c r="AK4" s="6"/>
      <c r="AL4" s="6"/>
      <c r="AM4" s="6"/>
      <c r="AN4" s="6"/>
      <c r="AO4" s="6"/>
      <c r="AP4" s="6"/>
    </row>
    <row r="5" spans="2:42" ht="60" customHeight="1">
      <c r="B5" s="362" t="s">
        <v>537</v>
      </c>
      <c r="C5" s="60" t="str">
        <f>IF($J5="Género",1,"")</f>
        <v/>
      </c>
      <c r="D5" s="60" t="str">
        <f t="shared" ref="D5:D17" si="0">IF($J5="SSR y VIH",1,"")</f>
        <v/>
      </c>
      <c r="E5" s="60">
        <f t="shared" ref="E5:E17" si="1">IF($J5="Derechos sexuales y ciudadanía",1,"")</f>
        <v>1</v>
      </c>
      <c r="F5" s="60" t="str">
        <f t="shared" ref="F5:F17" si="2">IF($J5="Placer",1,"")</f>
        <v/>
      </c>
      <c r="G5" s="60" t="str">
        <f t="shared" ref="G5:G17" si="3">IF($J5="Violencia",1,"")</f>
        <v/>
      </c>
      <c r="H5" s="60" t="str">
        <f t="shared" ref="H5:H17" si="4">IF($J5="Diversidad",1,"")</f>
        <v/>
      </c>
      <c r="I5" s="60" t="str">
        <f t="shared" ref="I5:I17" si="5">IF($J5="Relaciones",1,"")</f>
        <v/>
      </c>
      <c r="J5" s="203" t="s">
        <v>538</v>
      </c>
      <c r="K5" s="153" t="s">
        <v>539</v>
      </c>
      <c r="L5" s="72">
        <v>1</v>
      </c>
      <c r="M5" s="72"/>
      <c r="N5" s="72"/>
      <c r="O5" s="72"/>
      <c r="P5" s="11"/>
      <c r="Q5" s="138"/>
      <c r="R5" s="39" t="str">
        <f t="shared" ref="R5:R36" si="6">IF(OR(Q5="satisfactorio",Q5="insatisfactorio"),"Insertar comentario","")</f>
        <v/>
      </c>
      <c r="U5" s="47" t="s">
        <v>540</v>
      </c>
      <c r="V5" s="47">
        <f>COUNTIFS($P$5:$P$98,"sí",$C$5:$C$98,"1")+COUNTIFS($P$102,"sí",$C$102,"1")+COUNTIFS($P$106,"sí",$C$106,"1")+COUNTIFS($P$108:$P$109,"sí",$C$108:$C$109,"1")+COUNTIFS($P$114,"sí",$C$114,"1")+COUNTIFS($P$116,"sí",$C$116,"1")+COUNTIFS($P$100:$P$101,"no",$C$100:$C$101,"1")+COUNTIFS($P$103:$P$105,"no",$C$103:$C$105,"1")+COUNTIFS($P$107,"no",$C$107,"1")+COUNTIFS($P$110:$P$113,"no",$C$110:$C$113,"1")+COUNTIFS($P$115,"no",$C$115,"1")+COUNTIFS($P$117,"no",$C$117,"1")</f>
        <v>0</v>
      </c>
      <c r="W5" s="47">
        <f>COUNTIFS($P$5:$P$98,"sí, pero debe mejorarse",$C$5:$C$98,"1")+COUNTIFS($P$100:$P$117,"tal vez",$C$100:$C$117,"1")</f>
        <v>0</v>
      </c>
      <c r="X5" s="47">
        <f>COUNTIFS($P$5:$P$98,"no",$C$5:$C$98,"1")+COUNTIFS($P$102,"no",$C$102,"1")+COUNTIFS($P$106,"no",$C$106,"1")+COUNTIFS($P$108:$P$109,"no",$C$108:$C$109,"1")+COUNTIFS($P$114,"no",$C$114,"1")+COUNTIFS($P$116,"no",$C$116,"1")+COUNTIFS($P$100:$P$101,"sí",$C$100:$C$101,"1")+COUNTIFS($P$103:$P$105,"sí",$C$103:$C$105,"1")+COUNTIFS($P$107,"sí",$C$107,"1")+COUNTIFS($P$110:$P$113,"sí",$C$110:$C$113,"1")+COUNTIFS($P$115,"sí",$C$115,"1")+COUNTIFS($P$117,"sí",$C$117,"1")</f>
        <v>0</v>
      </c>
      <c r="Y5" s="47">
        <f>COUNTIFS($P$5:$P$117,"no se sabe",$C$5:$C$117,"1")</f>
        <v>0</v>
      </c>
      <c r="Z5" s="47">
        <f>COUNTIFS($P$5:$P$117,"",$C$5:$C$117,"1")</f>
        <v>21</v>
      </c>
      <c r="AA5" s="47">
        <f t="shared" ref="AA5:AA12" si="7">SUM(V5:Z5)</f>
        <v>21</v>
      </c>
      <c r="AB5" s="6"/>
      <c r="AC5" s="6"/>
      <c r="AD5" s="6"/>
      <c r="AE5" s="6"/>
      <c r="AF5" s="6"/>
      <c r="AG5" s="6"/>
      <c r="AH5" s="6"/>
      <c r="AI5" s="6"/>
      <c r="AJ5" s="6"/>
      <c r="AK5" s="6"/>
      <c r="AL5" s="6"/>
      <c r="AM5" s="6"/>
      <c r="AN5" s="6"/>
      <c r="AO5" s="6"/>
      <c r="AP5" s="6"/>
    </row>
    <row r="6" spans="2:42" ht="105.75" customHeight="1">
      <c r="B6" s="363"/>
      <c r="C6" s="61" t="str">
        <f t="shared" ref="C6:C10" si="8">IF($J6="Género",1,"")</f>
        <v/>
      </c>
      <c r="D6" s="61" t="str">
        <f t="shared" si="0"/>
        <v/>
      </c>
      <c r="E6" s="61">
        <f t="shared" si="1"/>
        <v>1</v>
      </c>
      <c r="F6" s="61" t="str">
        <f t="shared" si="2"/>
        <v/>
      </c>
      <c r="G6" s="61" t="str">
        <f t="shared" si="3"/>
        <v/>
      </c>
      <c r="H6" s="61" t="str">
        <f t="shared" si="4"/>
        <v/>
      </c>
      <c r="I6" s="61" t="str">
        <f t="shared" si="5"/>
        <v/>
      </c>
      <c r="J6" s="81" t="s">
        <v>538</v>
      </c>
      <c r="K6" s="153" t="s">
        <v>497</v>
      </c>
      <c r="L6" s="72">
        <v>1</v>
      </c>
      <c r="M6" s="72"/>
      <c r="N6" s="72"/>
      <c r="O6" s="72"/>
      <c r="P6" s="11"/>
      <c r="Q6" s="138"/>
      <c r="R6" s="39" t="str">
        <f t="shared" si="6"/>
        <v/>
      </c>
      <c r="U6" s="47" t="s">
        <v>498</v>
      </c>
      <c r="V6" s="47">
        <f>COUNTIFS($P$5:$P$98,"sí",$D$5:$D$98,"1")+COUNTIFS($P$102,"sí",$D$102,"1")+COUNTIFS($P$106,"sí",$D$106,"1")+COUNTIFS($P$108:$P$109,"sí",$D$108:$D$109,"1")+COUNTIFS($P$114,"sí",$D$114,"1")+COUNTIFS($P$116,"sí",$D$116,"1")+COUNTIFS($P$100:$P$101,"no",$D$100:$D$101,"1")+COUNTIFS($P$103:$P$105,"no",$D$103:$D$105,"1")+COUNTIFS($P$107,"no",$D$107,"1")+COUNTIFS($P$110:$P$113,"no",$D$110:$D$113,"1")+COUNTIFS($P$115,"no",$D$115,"1")+COUNTIFS($P$117,"no",$D$117,"1")</f>
        <v>0</v>
      </c>
      <c r="W6" s="47">
        <f>COUNTIFS($P$5:$P$98,"sí, pero debe mejorarse",$D$5:$D$98,"1")+COUNTIFS($P$100:$P$117,"tal vez",$D$100:$D$117,"1")</f>
        <v>0</v>
      </c>
      <c r="X6" s="47">
        <f>COUNTIFS($P$5:$P$98,"no",$D$5:$D$98,"1")+COUNTIFS($P$102,"no",$D$102,"1")+COUNTIFS($P$106,"no",$D$106,"1")+COUNTIFS($P$108:$P$109,"no",$D$108:$D$109,"1")+COUNTIFS($P$114,"no",$D$114,"1")+COUNTIFS($P$116,"no",$D$116,"1")+COUNTIFS($P$100:$P$101,"sí",$D$100:$D$101,"1")+COUNTIFS($P$103:$P$105,"sí",$D$103:$D$105,"1")+COUNTIFS($P$107,"sí",$D$107,"1")+COUNTIFS($P$110:$P$113,"sí",$D$110:$D$113,"1")+COUNTIFS($P$115,"sí",$D$115,"1")+COUNTIFS($P$117,"sí",$D$117,"1")</f>
        <v>0</v>
      </c>
      <c r="Y6" s="47">
        <f>COUNTIFS($P$5:$P$117,"no se sabe",$D$5:$D$117,"1")</f>
        <v>0</v>
      </c>
      <c r="Z6" s="47">
        <f>COUNTIFS($P$5:$P$117,"",$D$5:$D$117,"1")</f>
        <v>36</v>
      </c>
      <c r="AA6" s="47">
        <f t="shared" si="7"/>
        <v>36</v>
      </c>
      <c r="AB6" s="6"/>
      <c r="AC6" s="6"/>
      <c r="AD6" s="6"/>
      <c r="AE6" s="6"/>
      <c r="AF6" s="6"/>
      <c r="AG6" s="6"/>
      <c r="AH6" s="6"/>
      <c r="AI6" s="6"/>
      <c r="AJ6" s="6"/>
      <c r="AK6" s="6"/>
      <c r="AL6" s="6"/>
      <c r="AM6" s="6"/>
      <c r="AN6" s="6"/>
      <c r="AO6" s="6"/>
      <c r="AP6" s="6"/>
    </row>
    <row r="7" spans="2:42" ht="60" customHeight="1">
      <c r="B7" s="363"/>
      <c r="C7" s="61" t="str">
        <f t="shared" si="8"/>
        <v/>
      </c>
      <c r="D7" s="61" t="str">
        <f t="shared" si="0"/>
        <v/>
      </c>
      <c r="E7" s="61">
        <f t="shared" si="1"/>
        <v>1</v>
      </c>
      <c r="F7" s="61" t="str">
        <f t="shared" si="2"/>
        <v/>
      </c>
      <c r="G7" s="61" t="str">
        <f t="shared" si="3"/>
        <v/>
      </c>
      <c r="H7" s="61" t="str">
        <f t="shared" si="4"/>
        <v/>
      </c>
      <c r="I7" s="61" t="str">
        <f t="shared" si="5"/>
        <v/>
      </c>
      <c r="J7" s="81" t="s">
        <v>538</v>
      </c>
      <c r="K7" s="153" t="s">
        <v>499</v>
      </c>
      <c r="L7" s="72">
        <v>1</v>
      </c>
      <c r="M7" s="72"/>
      <c r="N7" s="72"/>
      <c r="O7" s="72"/>
      <c r="P7" s="11"/>
      <c r="Q7" s="138"/>
      <c r="R7" s="39" t="str">
        <f t="shared" si="6"/>
        <v/>
      </c>
      <c r="U7" s="47" t="s">
        <v>538</v>
      </c>
      <c r="V7" s="47">
        <f>COUNTIFS($P$5:$P$98,"sí",$E$5:$E$98,"1")+COUNTIFS($P$102,"sí",$E$102,"1")+COUNTIFS($P$106,"sí",$E$106,"1")+COUNTIFS($P$108:$P$109,"sí",$E$108:$E$109,"1")+COUNTIFS($P$114,"sí",$E$114,"1")+COUNTIFS($P$116,"sí",$E$116,"1")+COUNTIFS($P$100:$P$101,"no",$E$100:$E$101,"1")+COUNTIFS($P$103:$P$105,"no",$E$103:$E$105,"1")+COUNTIFS($P$107,"no",$E$107,"1")+COUNTIFS($P$110:$P$113,"no",$E$110:$E$113,"1")+COUNTIFS($P$115,"no",$E$115,"1")+COUNTIFS($P$117,"no",$E$117,"1")</f>
        <v>0</v>
      </c>
      <c r="W7" s="47">
        <f>COUNTIFS($P$5:$P$98,"sí, pero debe mejorarse",$E$5:$E$98,"1")+COUNTIFS($P$100:$P$117,"tal vez",$E$100:$E$117,"1")</f>
        <v>0</v>
      </c>
      <c r="X7" s="47">
        <f>COUNTIFS($P$5:$P$98,"no",$E$5:$E$98,"1")+COUNTIFS($P$102,"no",$E$102,"1")+COUNTIFS($P$106,"no",$E$106,"1")+COUNTIFS($P$108:$P$109,"no",$E$108:$E$109,"1")+COUNTIFS($P$114,"no",$E$114,"1")+COUNTIFS($P$116,"no",$E$116,"1")+COUNTIFS($P$100:$P$101,"sí",$E$100:$E$101,"1")+COUNTIFS($P$103:$P$105,"sí",$E$103:$E$105,"1")+COUNTIFS($P$107,"sí",$E$107,"1")+COUNTIFS($P$110:$P$113,"sí",$E$110:$E$113,"1")+COUNTIFS($P$115,"sí",$E$115,"1")+COUNTIFS($P$117,"sí",$E$117,"1")</f>
        <v>0</v>
      </c>
      <c r="Y7" s="47">
        <f>COUNTIFS($P$5:$P$117,"no se sabe",$E$5:$E$117,"1")</f>
        <v>0</v>
      </c>
      <c r="Z7" s="47">
        <f>COUNTIFS($P$5:$P$117,"",$E$5:$E$117,"1")</f>
        <v>38</v>
      </c>
      <c r="AA7" s="47">
        <f t="shared" si="7"/>
        <v>38</v>
      </c>
      <c r="AB7" s="6"/>
      <c r="AC7" s="6"/>
      <c r="AD7" s="6"/>
      <c r="AE7" s="6"/>
      <c r="AF7" s="6"/>
      <c r="AG7" s="6"/>
      <c r="AH7" s="6"/>
      <c r="AI7" s="6"/>
      <c r="AJ7" s="6"/>
      <c r="AK7" s="6"/>
      <c r="AL7" s="6"/>
      <c r="AM7" s="6"/>
      <c r="AN7" s="6"/>
      <c r="AO7" s="6"/>
      <c r="AP7" s="6"/>
    </row>
    <row r="8" spans="2:42" ht="60" customHeight="1">
      <c r="B8" s="363"/>
      <c r="C8" s="61" t="str">
        <f t="shared" si="8"/>
        <v/>
      </c>
      <c r="D8" s="61" t="str">
        <f t="shared" si="0"/>
        <v/>
      </c>
      <c r="E8" s="61">
        <f t="shared" si="1"/>
        <v>1</v>
      </c>
      <c r="F8" s="61" t="str">
        <f t="shared" si="2"/>
        <v/>
      </c>
      <c r="G8" s="61" t="str">
        <f t="shared" si="3"/>
        <v/>
      </c>
      <c r="H8" s="61" t="str">
        <f t="shared" si="4"/>
        <v/>
      </c>
      <c r="I8" s="61" t="str">
        <f t="shared" si="5"/>
        <v/>
      </c>
      <c r="J8" s="81" t="s">
        <v>538</v>
      </c>
      <c r="K8" s="153" t="s">
        <v>500</v>
      </c>
      <c r="L8" s="72">
        <v>1</v>
      </c>
      <c r="M8" s="72"/>
      <c r="N8" s="72"/>
      <c r="O8" s="72"/>
      <c r="P8" s="11"/>
      <c r="Q8" s="138"/>
      <c r="R8" s="39" t="str">
        <f t="shared" si="6"/>
        <v/>
      </c>
      <c r="U8" s="46" t="s">
        <v>501</v>
      </c>
      <c r="V8" s="47">
        <f>COUNTIFS($P$5:$P$98,"sí",$F$5:$F$98,"1")+COUNTIFS($P$102,"sí",$F$102,"1")+COUNTIFS($P$106,"sí",$F$106,"1")+COUNTIFS($P$108:$P$109,"sí",$F$108:$F$109,"1")+COUNTIFS($P$114,"sí",$F$114,"1")+COUNTIFS($P$116,"sí",$F$116,"1")+COUNTIFS($P$100:$P$101,"no",$F$100:$F$101,"1")+COUNTIFS($P$103:$P$105,"no",$F$103:$F$105,"1")+COUNTIFS($P$107,"no",$F$107,"1")+COUNTIFS($P$110:$P$113,"no",$F$110:$F$113,"1")+COUNTIFS($P$115,"no",$F$115,"1")+COUNTIFS($P$117,"no",$F$117,"1")</f>
        <v>0</v>
      </c>
      <c r="W8" s="47">
        <f>COUNTIFS($P$5:$P$98,"sí, pero debe mejorarse",$F$5:$F$98,"1")+COUNTIFS($P$100:$P$117,"tal vez",$F$100:$F$117,"1")</f>
        <v>0</v>
      </c>
      <c r="X8" s="47">
        <f>COUNTIFS($P$5:$P$98,"no",$F$5:$F$98,"1")+COUNTIFS($P$102,"no",$F$102,"1")+COUNTIFS($P$106,"no",$F$106,"1")+COUNTIFS($P$108:$P$109,"no",$F$108:$F$109,"1")+COUNTIFS($P$114,"no",$F$114,"1")+COUNTIFS($P$116,"no",$F$116,"1")+COUNTIFS($P$100:$P$101,"sí",$F$100:$F$101,"1")+COUNTIFS($P$103:$P$105,"sí",$F$103:$F$105,"1")+COUNTIFS($P$107,"sí",$F$107,"1")+COUNTIFS($P$110:$P$113,"sí",$F$110:$F$113,"1")+COUNTIFS($P$115,"sí",$F$115,"1")+COUNTIFS($P$117,"sí",$F$117,"1")</f>
        <v>0</v>
      </c>
      <c r="Y8" s="47">
        <f>COUNTIFS($P$5:$P$117,"no se sabe",$F$5:$F$117,"1")</f>
        <v>0</v>
      </c>
      <c r="Z8" s="47">
        <f>COUNTIFS($P$5:$P$117,"",$F$5:$F$117,"1")</f>
        <v>12</v>
      </c>
      <c r="AA8" s="47">
        <f t="shared" si="7"/>
        <v>12</v>
      </c>
      <c r="AB8" s="6"/>
      <c r="AC8" s="6"/>
      <c r="AD8" s="6"/>
      <c r="AE8" s="6"/>
      <c r="AF8" s="6"/>
      <c r="AG8" s="6"/>
      <c r="AH8" s="6"/>
      <c r="AI8" s="6"/>
      <c r="AJ8" s="6"/>
      <c r="AK8" s="6"/>
      <c r="AL8" s="6"/>
      <c r="AM8" s="6"/>
      <c r="AN8" s="6"/>
      <c r="AO8" s="6"/>
      <c r="AP8" s="6"/>
    </row>
    <row r="9" spans="2:42" ht="60" customHeight="1">
      <c r="B9" s="363"/>
      <c r="C9" s="61" t="str">
        <f t="shared" si="8"/>
        <v/>
      </c>
      <c r="D9" s="61" t="str">
        <f t="shared" si="0"/>
        <v/>
      </c>
      <c r="E9" s="61">
        <f t="shared" si="1"/>
        <v>1</v>
      </c>
      <c r="F9" s="61" t="str">
        <f t="shared" si="2"/>
        <v/>
      </c>
      <c r="G9" s="61" t="str">
        <f t="shared" si="3"/>
        <v/>
      </c>
      <c r="H9" s="61" t="str">
        <f t="shared" si="4"/>
        <v/>
      </c>
      <c r="I9" s="61" t="str">
        <f t="shared" si="5"/>
        <v/>
      </c>
      <c r="J9" s="81" t="s">
        <v>538</v>
      </c>
      <c r="K9" s="153" t="s">
        <v>502</v>
      </c>
      <c r="L9" s="72">
        <v>1</v>
      </c>
      <c r="M9" s="72"/>
      <c r="N9" s="72"/>
      <c r="O9" s="72"/>
      <c r="P9" s="11"/>
      <c r="Q9" s="138"/>
      <c r="R9" s="39" t="str">
        <f t="shared" si="6"/>
        <v/>
      </c>
      <c r="U9" s="46" t="s">
        <v>503</v>
      </c>
      <c r="V9" s="47">
        <f>COUNTIFS($P$5:$P$98,"sí",$G$5:$G$98,"1")+COUNTIFS($P$102,"sí",$G$102,"1")+COUNTIFS($P$106,"sí",$G$106,"1")+COUNTIFS($P$108:$P$109,"sí",$G$108:$G$109,"1")+COUNTIFS($P$114,"sí",$G$114,"1")+COUNTIFS($P$116,"sí",$G$116,"1")+COUNTIFS($P$100:$P$101,"no",$G$100:$G$101,"1")+COUNTIFS($P$103:$P$105,"no",$G$103:$G$105,"1")+COUNTIFS($P$107,"no",$G$107,"1")+COUNTIFS($P$110:$P$113,"no",$G$110:$G$113,"1")+COUNTIFS($P$115,"no",$G$115,"1")+COUNTIFS($P$117,"no",$G$117,"1")</f>
        <v>0</v>
      </c>
      <c r="W9" s="47">
        <f>COUNTIFS($P$5:$P$98,"sí, pero debe mejorarse",$G$5:$G$98,"1")+COUNTIFS($P$100:$P$117,"tal vez",$G$100:$G$117,"1")</f>
        <v>0</v>
      </c>
      <c r="X9" s="47">
        <f>COUNTIFS($P$5:$P$98,"no",$G$5:$G$98,"1")+COUNTIFS($P$102,"no",$G$102,"1")+COUNTIFS($P$106,"no",$G$106,"1")+COUNTIFS($P$108:$P$109,"no",$G$108:$G$109,"1")+COUNTIFS($P$114,"no",$G$114,"1")+COUNTIFS($P$116,"no",$G$116,"1")+COUNTIFS($P$100:$P$101,"sí",$G$100:$G$101,"1")+COUNTIFS($P$103:$P$105,"sí",$G$103:$G$105,"1")+COUNTIFS($P$107,"sí",$G$107,"1")+COUNTIFS($P$110:$P$113,"sí",$G$110:$G$113,"1")+COUNTIFS($P$115,"sí",$G$115,"1")+COUNTIFS($P$117,"sí",$G$117,"1")</f>
        <v>0</v>
      </c>
      <c r="Y9" s="47">
        <f>COUNTIFS($P$5:$P$117,"no se sabe",$G$5:$G$117,"1")</f>
        <v>0</v>
      </c>
      <c r="Z9" s="47">
        <f>COUNTIFS($P$5:$P$117,"",$G$5:$G$117,"1")</f>
        <v>11</v>
      </c>
      <c r="AA9" s="47">
        <f t="shared" si="7"/>
        <v>11</v>
      </c>
      <c r="AB9" s="6"/>
      <c r="AC9" s="6"/>
      <c r="AD9" s="6"/>
      <c r="AE9" s="6"/>
      <c r="AF9" s="6"/>
      <c r="AG9" s="6"/>
      <c r="AH9" s="6"/>
      <c r="AI9" s="6"/>
      <c r="AJ9" s="6"/>
      <c r="AK9" s="6"/>
      <c r="AL9" s="6"/>
      <c r="AM9" s="6"/>
      <c r="AN9" s="6"/>
      <c r="AO9" s="6"/>
      <c r="AP9" s="6"/>
    </row>
    <row r="10" spans="2:42" ht="60" customHeight="1">
      <c r="B10" s="363"/>
      <c r="C10" s="61" t="str">
        <f t="shared" si="8"/>
        <v/>
      </c>
      <c r="D10" s="61" t="str">
        <f t="shared" si="0"/>
        <v/>
      </c>
      <c r="E10" s="61" t="str">
        <f t="shared" si="1"/>
        <v/>
      </c>
      <c r="F10" s="61" t="str">
        <f t="shared" si="2"/>
        <v/>
      </c>
      <c r="G10" s="61" t="str">
        <f t="shared" si="3"/>
        <v/>
      </c>
      <c r="H10" s="61">
        <f t="shared" si="4"/>
        <v>1</v>
      </c>
      <c r="I10" s="61" t="str">
        <f t="shared" si="5"/>
        <v/>
      </c>
      <c r="J10" s="81" t="s">
        <v>504</v>
      </c>
      <c r="K10" s="153" t="s">
        <v>459</v>
      </c>
      <c r="L10" s="72">
        <v>1</v>
      </c>
      <c r="M10" s="72"/>
      <c r="N10" s="72"/>
      <c r="O10" s="72">
        <v>1</v>
      </c>
      <c r="P10" s="11"/>
      <c r="Q10" s="138"/>
      <c r="R10" s="39" t="str">
        <f t="shared" si="6"/>
        <v/>
      </c>
      <c r="U10" s="46" t="s">
        <v>504</v>
      </c>
      <c r="V10" s="47">
        <f>COUNTIFS($P$5:$P$98,"sí",$H$5:$H$98,"1")+COUNTIFS($P$102,"sí",$H$102,"1")+COUNTIFS($P$106,"sí",$H$106,"1")+COUNTIFS($P$108:$P$109,"sí",$H$108:$H$109,"1")+COUNTIFS($P$114,"sí",$H$114,"1")+COUNTIFS($P$116,"sí",$H$116,"1")+COUNTIFS($P$100:$P$101,"no",$H$100:$H$101,"1")+COUNTIFS($P$103:$P$105,"no",$H$103:$H$105,"1")+COUNTIFS($P$107,"no",$H$107,"1")+COUNTIFS($P$110:$P$113,"no",$H$110:$H$113,"1")+COUNTIFS($P$115,"no",$H$115,"1")+COUNTIFS($P$117,"no",$H$117,"1")</f>
        <v>0</v>
      </c>
      <c r="W10" s="47">
        <f>COUNTIFS($P$5:$P$98,"sí, pero debe mejorarse",$H$5:$H$98,"1")+COUNTIFS($P$100:$P$117,"tal vez",$H$100:$H$117,"1")</f>
        <v>0</v>
      </c>
      <c r="X10" s="47">
        <f>COUNTIFS($P$5:$P$98,"no",$H$5:$H$98,"1")+COUNTIFS($P$102,"no",$H$102,"1")+COUNTIFS($P$106,"no",$H$106,"1")+COUNTIFS($P$108:$P$109,"no",$H$108:$H$109,"1")+COUNTIFS($P$114,"no",$H$114,"1")+COUNTIFS($P$116,"no",$H$116,"1")+COUNTIFS($P$100:$P$101,"sí",$H$100:$H$101,"1")+COUNTIFS($P$103:$P$105,"sí",$H$103:$H$105,"1")+COUNTIFS($P$107,"sí",$H$107,"1")+COUNTIFS($P$110:$P$113,"sí",$H$110:$H$113,"1")+COUNTIFS($P$115,"sí",$H$115,"1")+COUNTIFS($P$117,"sí",$H$117,"1")</f>
        <v>0</v>
      </c>
      <c r="Y10" s="47">
        <f>COUNTIFS($P$5:$P$117,"no se sabe",$H$5:$H$117,"1")</f>
        <v>0</v>
      </c>
      <c r="Z10" s="47">
        <f>COUNTIFS($P$5:$P$117,"",$H$5:$H$117,"1")</f>
        <v>10</v>
      </c>
      <c r="AA10" s="47">
        <f t="shared" si="7"/>
        <v>10</v>
      </c>
      <c r="AB10" s="6"/>
      <c r="AC10" s="6"/>
      <c r="AD10" s="6"/>
      <c r="AE10" s="6"/>
      <c r="AF10" s="6"/>
      <c r="AG10" s="6"/>
      <c r="AH10" s="6"/>
      <c r="AI10" s="6"/>
      <c r="AJ10" s="6"/>
      <c r="AK10" s="6"/>
      <c r="AL10" s="6"/>
      <c r="AM10" s="6"/>
      <c r="AN10" s="6"/>
      <c r="AO10" s="6"/>
      <c r="AP10" s="6"/>
    </row>
    <row r="11" spans="2:42" ht="60" customHeight="1">
      <c r="B11" s="363"/>
      <c r="C11" s="61" t="str">
        <f t="shared" ref="C11:C13" si="9">IF($J11="Gender",1,"")</f>
        <v/>
      </c>
      <c r="D11" s="61" t="str">
        <f t="shared" ref="D11:D13" si="10">IF($J11="SRH &amp; HIV",1,"")</f>
        <v/>
      </c>
      <c r="E11" s="61">
        <v>1</v>
      </c>
      <c r="F11" s="61" t="str">
        <f t="shared" ref="F11:F13" si="11">IF($J11="Pleasure",1,"")</f>
        <v/>
      </c>
      <c r="G11" s="61">
        <v>1</v>
      </c>
      <c r="H11" s="61">
        <v>1</v>
      </c>
      <c r="I11" s="61" t="str">
        <f t="shared" ref="I11:I13" si="12">IF($J11="Relationships",1,"")</f>
        <v/>
      </c>
      <c r="J11" s="81" t="s">
        <v>460</v>
      </c>
      <c r="K11" s="153" t="s">
        <v>461</v>
      </c>
      <c r="L11" s="72">
        <v>1</v>
      </c>
      <c r="M11" s="72"/>
      <c r="N11" s="72"/>
      <c r="O11" s="72"/>
      <c r="P11" s="11"/>
      <c r="Q11" s="138"/>
      <c r="R11" s="39" t="str">
        <f t="shared" si="6"/>
        <v/>
      </c>
      <c r="U11" s="46" t="s">
        <v>462</v>
      </c>
      <c r="V11" s="47">
        <f>COUNTIFS($P$5:$P$98,"sí",$I$5:$I$98,"1")+COUNTIFS($P$102,"sí",$I$102,"1")+COUNTIFS($P$106,"sí",$I$106,"1")+COUNTIFS($P$108:$P$109,"sí",$I$108:$I$109,"1")+COUNTIFS($P$114,"sí",$I$114,"1")+COUNTIFS($P$116,"sí",$I$116,"1")+COUNTIFS($P$100:$P$101,"no",$I$100:$I$101,"1")+COUNTIFS($P$103:$P$105,"no",$I$103:$I$105,"1")+COUNTIFS($P$107,"no",$I$107,"1")+COUNTIFS($P$110:$P$113,"no",$I$110:$I$113,"1")+COUNTIFS($P$115,"no",$I$115,"1")+COUNTIFS($P$117,"no",$I$117,"1")</f>
        <v>0</v>
      </c>
      <c r="W11" s="47">
        <f>COUNTIFS($P$5:$P$98,"sí, pero debe mejorarse",$I$5:$I$98,"1")+COUNTIFS($P$100:$P$117,"tal vez",$I$100:$I$117,"1")</f>
        <v>0</v>
      </c>
      <c r="X11" s="47">
        <f>COUNTIFS($P$5:$P$98,"no",$I$5:$I$98,"1")+COUNTIFS($P$102,"no",$I$102,"1")+COUNTIFS($P$106,"no",$I$106,"1")+COUNTIFS($P$108:$P$109,"no",$I$108:$I$109,"1")+COUNTIFS($P$114,"no",$I$114,"1")+COUNTIFS($P$116,"no",$I$116,"1")+COUNTIFS($P$100:$P$101,"sí",$I$100:$I$101,"1")+COUNTIFS($P$103:$P$105,"sí",$I$103:$I$105,"1")+COUNTIFS($P$107,"sí",$I$107,"1")+COUNTIFS($P$110:$P$113,"sí",$I$110:$I$113,"1")+COUNTIFS($P$115,"sí",$I$115,"1")+COUNTIFS($P$117,"sí",$I$117,"1")</f>
        <v>0</v>
      </c>
      <c r="Y11" s="47">
        <f>COUNTIFS($P$5:$P$117,"no se sabe",$I$5:$I$117,"1")</f>
        <v>0</v>
      </c>
      <c r="Z11" s="47">
        <f>COUNTIFS($P$5:$P$117,"",$I$5:$I$117,"1")</f>
        <v>26</v>
      </c>
      <c r="AA11" s="47">
        <f t="shared" si="7"/>
        <v>26</v>
      </c>
      <c r="AB11" s="6"/>
      <c r="AC11" s="6"/>
      <c r="AD11" s="6"/>
      <c r="AE11" s="6"/>
      <c r="AF11" s="6"/>
      <c r="AG11" s="6"/>
      <c r="AH11" s="6"/>
      <c r="AI11" s="6"/>
      <c r="AJ11" s="6"/>
      <c r="AK11" s="6"/>
      <c r="AL11" s="6"/>
      <c r="AM11" s="6"/>
      <c r="AN11" s="6"/>
      <c r="AO11" s="6"/>
      <c r="AP11" s="6"/>
    </row>
    <row r="12" spans="2:42" ht="60" customHeight="1">
      <c r="B12" s="363"/>
      <c r="C12" s="61" t="str">
        <f>IF($J12="Género",1,"")</f>
        <v/>
      </c>
      <c r="D12" s="61" t="str">
        <f t="shared" si="0"/>
        <v/>
      </c>
      <c r="E12" s="61">
        <f t="shared" si="1"/>
        <v>1</v>
      </c>
      <c r="F12" s="61" t="str">
        <f t="shared" si="2"/>
        <v/>
      </c>
      <c r="G12" s="61" t="str">
        <f t="shared" si="3"/>
        <v/>
      </c>
      <c r="H12" s="61" t="str">
        <f t="shared" si="4"/>
        <v/>
      </c>
      <c r="I12" s="61" t="str">
        <f t="shared" si="5"/>
        <v/>
      </c>
      <c r="J12" s="81" t="s">
        <v>538</v>
      </c>
      <c r="K12" s="153" t="s">
        <v>512</v>
      </c>
      <c r="L12" s="72">
        <v>1</v>
      </c>
      <c r="M12" s="72"/>
      <c r="N12" s="72"/>
      <c r="O12" s="72"/>
      <c r="P12" s="11"/>
      <c r="Q12" s="138"/>
      <c r="R12" s="39" t="str">
        <f t="shared" si="6"/>
        <v/>
      </c>
      <c r="U12" s="46" t="s">
        <v>602</v>
      </c>
      <c r="V12" s="46">
        <f t="shared" ref="V12:Z12" si="13">SUM(V5:V11)</f>
        <v>0</v>
      </c>
      <c r="W12" s="46">
        <f t="shared" si="13"/>
        <v>0</v>
      </c>
      <c r="X12" s="46">
        <f t="shared" si="13"/>
        <v>0</v>
      </c>
      <c r="Y12" s="46">
        <f t="shared" si="13"/>
        <v>0</v>
      </c>
      <c r="Z12" s="46">
        <f t="shared" si="13"/>
        <v>154</v>
      </c>
      <c r="AA12" s="47">
        <f t="shared" si="7"/>
        <v>154</v>
      </c>
      <c r="AB12" s="6"/>
      <c r="AC12" s="6"/>
      <c r="AD12" s="6"/>
      <c r="AE12" s="6"/>
      <c r="AF12" s="6"/>
      <c r="AG12" s="6"/>
      <c r="AH12" s="6"/>
      <c r="AI12" s="6"/>
      <c r="AJ12" s="6"/>
      <c r="AK12" s="6"/>
      <c r="AL12" s="6"/>
      <c r="AM12" s="6"/>
      <c r="AN12" s="6"/>
      <c r="AO12" s="6"/>
      <c r="AP12" s="6"/>
    </row>
    <row r="13" spans="2:42" ht="60" customHeight="1">
      <c r="B13" s="363"/>
      <c r="C13" s="61" t="str">
        <f t="shared" si="9"/>
        <v/>
      </c>
      <c r="D13" s="61" t="str">
        <f t="shared" si="10"/>
        <v/>
      </c>
      <c r="E13" s="61">
        <v>1</v>
      </c>
      <c r="F13" s="61" t="str">
        <f t="shared" si="11"/>
        <v/>
      </c>
      <c r="G13" s="61" t="str">
        <f t="shared" ref="G13" si="14">IF($J13="Violence",1,"")</f>
        <v/>
      </c>
      <c r="H13" s="61">
        <v>1</v>
      </c>
      <c r="I13" s="61" t="str">
        <f t="shared" si="12"/>
        <v/>
      </c>
      <c r="J13" s="81" t="s">
        <v>513</v>
      </c>
      <c r="K13" s="153" t="s">
        <v>514</v>
      </c>
      <c r="L13" s="72"/>
      <c r="M13" s="72">
        <v>1</v>
      </c>
      <c r="N13" s="72"/>
      <c r="O13" s="72">
        <v>1</v>
      </c>
      <c r="P13" s="11"/>
      <c r="Q13" s="138"/>
      <c r="R13" s="39" t="str">
        <f t="shared" si="6"/>
        <v/>
      </c>
      <c r="AA13" s="39"/>
      <c r="AB13" s="6"/>
      <c r="AC13" s="39"/>
      <c r="AD13" s="39"/>
      <c r="AE13" s="39"/>
      <c r="AF13" s="39"/>
      <c r="AG13" s="39"/>
      <c r="AH13" s="39"/>
      <c r="AI13" s="39"/>
      <c r="AJ13" s="6"/>
      <c r="AK13" s="6"/>
      <c r="AL13" s="6"/>
      <c r="AM13" s="6"/>
      <c r="AN13" s="6"/>
      <c r="AO13" s="6"/>
      <c r="AP13" s="6"/>
    </row>
    <row r="14" spans="2:42" ht="60" customHeight="1">
      <c r="B14" s="363"/>
      <c r="C14" s="61" t="str">
        <f t="shared" ref="C14:C17" si="15">IF($J14="Género",1,"")</f>
        <v/>
      </c>
      <c r="D14" s="61" t="str">
        <f t="shared" si="0"/>
        <v/>
      </c>
      <c r="E14" s="61">
        <f t="shared" si="1"/>
        <v>1</v>
      </c>
      <c r="F14" s="61" t="str">
        <f t="shared" si="2"/>
        <v/>
      </c>
      <c r="G14" s="61" t="str">
        <f t="shared" si="3"/>
        <v/>
      </c>
      <c r="H14" s="61" t="str">
        <f t="shared" si="4"/>
        <v/>
      </c>
      <c r="I14" s="61" t="str">
        <f t="shared" si="5"/>
        <v/>
      </c>
      <c r="J14" s="81" t="s">
        <v>538</v>
      </c>
      <c r="K14" s="153" t="s">
        <v>515</v>
      </c>
      <c r="L14" s="72"/>
      <c r="M14" s="72">
        <v>1</v>
      </c>
      <c r="N14" s="72"/>
      <c r="O14" s="72"/>
      <c r="P14" s="11"/>
      <c r="Q14" s="138"/>
      <c r="R14" s="39" t="str">
        <f t="shared" si="6"/>
        <v/>
      </c>
      <c r="U14" s="47"/>
      <c r="V14" s="49" t="s">
        <v>558</v>
      </c>
      <c r="W14" s="49" t="s">
        <v>559</v>
      </c>
      <c r="X14" s="49" t="s">
        <v>560</v>
      </c>
      <c r="Y14" s="49" t="s">
        <v>561</v>
      </c>
      <c r="Z14" s="49" t="s">
        <v>563</v>
      </c>
      <c r="AA14" s="49" t="s">
        <v>564</v>
      </c>
      <c r="AB14" s="6"/>
      <c r="AC14" s="6"/>
      <c r="AD14" s="6"/>
      <c r="AE14" s="6"/>
      <c r="AF14" s="6"/>
      <c r="AG14" s="6"/>
      <c r="AH14" s="6"/>
      <c r="AI14" s="6"/>
      <c r="AJ14" s="6"/>
      <c r="AK14" s="6"/>
      <c r="AL14" s="6"/>
      <c r="AM14" s="6"/>
      <c r="AN14" s="6"/>
      <c r="AO14" s="6"/>
      <c r="AP14" s="6"/>
    </row>
    <row r="15" spans="2:42" ht="60" customHeight="1">
      <c r="B15" s="364"/>
      <c r="C15" s="63" t="str">
        <f t="shared" si="15"/>
        <v/>
      </c>
      <c r="D15" s="63" t="str">
        <f t="shared" si="0"/>
        <v/>
      </c>
      <c r="E15" s="63">
        <f t="shared" si="1"/>
        <v>1</v>
      </c>
      <c r="F15" s="63" t="str">
        <f t="shared" si="2"/>
        <v/>
      </c>
      <c r="G15" s="63" t="str">
        <f t="shared" si="3"/>
        <v/>
      </c>
      <c r="H15" s="63" t="str">
        <f t="shared" si="4"/>
        <v/>
      </c>
      <c r="I15" s="63" t="str">
        <f t="shared" si="5"/>
        <v/>
      </c>
      <c r="J15" s="82" t="s">
        <v>538</v>
      </c>
      <c r="K15" s="154" t="s">
        <v>516</v>
      </c>
      <c r="L15" s="73"/>
      <c r="M15" s="73"/>
      <c r="N15" s="73">
        <v>1</v>
      </c>
      <c r="O15" s="73"/>
      <c r="P15" s="15"/>
      <c r="Q15" s="138"/>
      <c r="R15" s="39" t="str">
        <f t="shared" si="6"/>
        <v/>
      </c>
      <c r="U15" s="47" t="s">
        <v>517</v>
      </c>
      <c r="V15" s="47">
        <f>COUNTIFS($P$5:$P$98,"sí",$L$5:$L$98,"1")</f>
        <v>0</v>
      </c>
      <c r="W15" s="47">
        <f>COUNTIFS($P$5:$P$98,"sí, pero debe mejorarse",$L$5:$L$98,"1")</f>
        <v>0</v>
      </c>
      <c r="X15" s="47">
        <f>COUNTIFS($P$5:$P$98,"no",$L$5:$L$98,"1")</f>
        <v>0</v>
      </c>
      <c r="Y15" s="47">
        <f>COUNTIFS($P$5:$P$98,"no se sabe",$L$5:$L$98,"1")</f>
        <v>0</v>
      </c>
      <c r="Z15" s="47">
        <f>COUNTIFS($P$5:$P$98,"",$L$5:$L$98,"1")</f>
        <v>55</v>
      </c>
      <c r="AA15" s="47">
        <f>SUM(V15:Z15)</f>
        <v>55</v>
      </c>
      <c r="AB15" s="6"/>
      <c r="AC15" s="6"/>
      <c r="AD15" s="6"/>
      <c r="AE15" s="6"/>
      <c r="AF15" s="6"/>
      <c r="AG15" s="6"/>
      <c r="AH15" s="6"/>
      <c r="AI15" s="6"/>
      <c r="AJ15" s="6"/>
      <c r="AK15" s="6"/>
      <c r="AL15" s="6"/>
      <c r="AM15" s="6"/>
      <c r="AN15" s="6"/>
      <c r="AO15" s="6"/>
      <c r="AP15" s="6"/>
    </row>
    <row r="16" spans="2:42" ht="60" customHeight="1">
      <c r="B16" s="362" t="s">
        <v>469</v>
      </c>
      <c r="C16" s="60">
        <f t="shared" si="15"/>
        <v>1</v>
      </c>
      <c r="D16" s="60" t="str">
        <f t="shared" si="0"/>
        <v/>
      </c>
      <c r="E16" s="60" t="str">
        <f t="shared" si="1"/>
        <v/>
      </c>
      <c r="F16" s="60" t="str">
        <f t="shared" si="2"/>
        <v/>
      </c>
      <c r="G16" s="60" t="str">
        <f t="shared" si="3"/>
        <v/>
      </c>
      <c r="H16" s="60" t="str">
        <f t="shared" si="4"/>
        <v/>
      </c>
      <c r="I16" s="60" t="str">
        <f t="shared" si="5"/>
        <v/>
      </c>
      <c r="J16" s="83" t="s">
        <v>540</v>
      </c>
      <c r="K16" s="155" t="s">
        <v>470</v>
      </c>
      <c r="L16" s="74">
        <v>1</v>
      </c>
      <c r="M16" s="74"/>
      <c r="N16" s="74"/>
      <c r="O16" s="112">
        <v>1</v>
      </c>
      <c r="P16" s="20"/>
      <c r="Q16" s="138"/>
      <c r="R16" s="39" t="str">
        <f t="shared" si="6"/>
        <v/>
      </c>
      <c r="U16" s="47" t="s">
        <v>471</v>
      </c>
      <c r="V16" s="47">
        <f>COUNTIFS($P$5:$P$98,"sí",$M$5:$M$98,"1")</f>
        <v>0</v>
      </c>
      <c r="W16" s="47">
        <f>COUNTIFS($P$5:$P$98,"sí, pero debe mejorarse",$M$5:$M$98,"1")</f>
        <v>0</v>
      </c>
      <c r="X16" s="47">
        <f>COUNTIFS($P$5:$P$98,"no",$M$5:$M$98,"1")</f>
        <v>0</v>
      </c>
      <c r="Y16" s="47">
        <f>COUNTIFS($P$5:$P$98,"no se sabe",$M$5:$M$98,"1")</f>
        <v>0</v>
      </c>
      <c r="Z16" s="47">
        <f>COUNTIFS($P$5:$P$98,"",$M$5:$M$98,"1")</f>
        <v>22</v>
      </c>
      <c r="AA16" s="47">
        <f>SUM(V16:Z16)</f>
        <v>22</v>
      </c>
      <c r="AB16" s="6"/>
      <c r="AC16" s="6"/>
      <c r="AD16" s="6"/>
      <c r="AE16" s="6"/>
      <c r="AF16" s="6"/>
      <c r="AG16" s="6"/>
      <c r="AH16" s="6"/>
      <c r="AI16" s="6"/>
      <c r="AJ16" s="6"/>
      <c r="AK16" s="6"/>
      <c r="AL16" s="6"/>
      <c r="AM16" s="6"/>
      <c r="AN16" s="6"/>
      <c r="AO16" s="6"/>
      <c r="AP16" s="6"/>
    </row>
    <row r="17" spans="2:42" ht="60" customHeight="1">
      <c r="B17" s="363"/>
      <c r="C17" s="60">
        <f t="shared" si="15"/>
        <v>1</v>
      </c>
      <c r="D17" s="60" t="str">
        <f t="shared" si="0"/>
        <v/>
      </c>
      <c r="E17" s="60" t="str">
        <f t="shared" si="1"/>
        <v/>
      </c>
      <c r="F17" s="60" t="str">
        <f t="shared" si="2"/>
        <v/>
      </c>
      <c r="G17" s="60" t="str">
        <f t="shared" si="3"/>
        <v/>
      </c>
      <c r="H17" s="60" t="str">
        <f t="shared" si="4"/>
        <v/>
      </c>
      <c r="I17" s="60" t="str">
        <f t="shared" si="5"/>
        <v/>
      </c>
      <c r="J17" s="81" t="s">
        <v>540</v>
      </c>
      <c r="K17" s="153" t="s">
        <v>472</v>
      </c>
      <c r="L17" s="72">
        <v>1</v>
      </c>
      <c r="M17" s="72"/>
      <c r="N17" s="72"/>
      <c r="O17" s="113">
        <v>1</v>
      </c>
      <c r="P17" s="11"/>
      <c r="Q17" s="138"/>
      <c r="R17" s="39" t="str">
        <f t="shared" si="6"/>
        <v/>
      </c>
      <c r="U17" s="47" t="s">
        <v>473</v>
      </c>
      <c r="V17" s="47">
        <f>COUNTIFS($P$5:$P$98,"sí",$N$5:$N$98,"1")</f>
        <v>0</v>
      </c>
      <c r="W17" s="47">
        <f>COUNTIFS($P$5:$P$98,"sí, pero debe mejorarse",$N$5:$N$98,"1")</f>
        <v>0</v>
      </c>
      <c r="X17" s="47">
        <f>COUNTIFS($P$5:$P$98,"no",$N$5:$N$98,"1")</f>
        <v>0</v>
      </c>
      <c r="Y17" s="47">
        <f>COUNTIFS($P$5:$P$98,"no se sabe",$N$5:$N$98,"1")</f>
        <v>0</v>
      </c>
      <c r="Z17" s="47">
        <f>COUNTIFS($P$5:$P$98,"",$N$5:$N$98,"1")</f>
        <v>16</v>
      </c>
      <c r="AA17" s="47">
        <f>SUM(V17:Z17)</f>
        <v>16</v>
      </c>
      <c r="AB17" s="6"/>
      <c r="AC17" s="6"/>
      <c r="AD17" s="6"/>
      <c r="AE17" s="6"/>
      <c r="AF17" s="6"/>
      <c r="AG17" s="6"/>
      <c r="AH17" s="6"/>
      <c r="AI17" s="6"/>
      <c r="AJ17" s="6"/>
      <c r="AK17" s="6"/>
      <c r="AL17" s="6"/>
      <c r="AM17" s="6"/>
      <c r="AN17" s="6"/>
      <c r="AO17" s="6"/>
      <c r="AP17" s="6"/>
    </row>
    <row r="18" spans="2:42" ht="60" customHeight="1">
      <c r="B18" s="363"/>
      <c r="C18" s="61">
        <v>1</v>
      </c>
      <c r="D18" s="61" t="str">
        <f t="shared" ref="D18:D100" si="16">IF($J18="SRH &amp; HIV",1,"")</f>
        <v/>
      </c>
      <c r="E18" s="61" t="str">
        <f t="shared" ref="E18:E20" si="17">IF($J18="Sexual rights &amp; citizenship",1,"")</f>
        <v/>
      </c>
      <c r="F18" s="61" t="str">
        <f t="shared" ref="F18:F65" si="18">IF($J18="Pleasure",1,"")</f>
        <v/>
      </c>
      <c r="G18" s="61" t="str">
        <f t="shared" ref="G18:G100" si="19">IF($J18="Violence",1,"")</f>
        <v/>
      </c>
      <c r="H18" s="61">
        <v>1</v>
      </c>
      <c r="I18" s="61" t="str">
        <f t="shared" ref="I18:I94" si="20">IF($J18="Relationships",1,"")</f>
        <v/>
      </c>
      <c r="J18" s="81" t="s">
        <v>474</v>
      </c>
      <c r="K18" s="153" t="s">
        <v>475</v>
      </c>
      <c r="L18" s="72">
        <v>1</v>
      </c>
      <c r="M18" s="72"/>
      <c r="N18" s="72"/>
      <c r="O18" s="72"/>
      <c r="P18" s="11"/>
      <c r="Q18" s="138"/>
      <c r="R18" s="39" t="str">
        <f t="shared" si="6"/>
        <v/>
      </c>
      <c r="U18" s="47" t="s">
        <v>476</v>
      </c>
      <c r="V18" s="47">
        <f>COUNTIFS($P$5:$P$98,"sí",$O$5:$O$98,"1")</f>
        <v>0</v>
      </c>
      <c r="W18" s="47">
        <f>COUNTIFS($P$5:$P$98,"sí, pero debe mejorarse",$O$5:$O$98,"1")</f>
        <v>0</v>
      </c>
      <c r="X18" s="47">
        <f>COUNTIFS($P$5:$P$98,"no",$O$5:$O$98,"1")</f>
        <v>0</v>
      </c>
      <c r="Y18" s="47">
        <f>COUNTIFS($P$5:$P$98,"no se sabe",$O$5:$O$98,"1")</f>
        <v>0</v>
      </c>
      <c r="Z18" s="47">
        <f>COUNTIFS($P$5:$P$98,"",$O$5:$O$98,"1")</f>
        <v>25</v>
      </c>
      <c r="AA18" s="47">
        <f>SUM(V18:Z18)</f>
        <v>25</v>
      </c>
      <c r="AB18" s="6"/>
      <c r="AC18" s="6"/>
      <c r="AD18" s="6"/>
      <c r="AE18" s="6"/>
      <c r="AF18" s="6"/>
      <c r="AG18" s="6"/>
      <c r="AH18" s="6"/>
      <c r="AI18" s="6"/>
      <c r="AJ18" s="6"/>
      <c r="AK18" s="6"/>
      <c r="AL18" s="6"/>
      <c r="AM18" s="6"/>
      <c r="AN18" s="6"/>
      <c r="AO18" s="6"/>
      <c r="AP18" s="6"/>
    </row>
    <row r="19" spans="2:42" ht="60" customHeight="1">
      <c r="B19" s="363"/>
      <c r="C19" s="61">
        <v>1</v>
      </c>
      <c r="D19" s="61" t="str">
        <f t="shared" si="16"/>
        <v/>
      </c>
      <c r="E19" s="61">
        <v>1</v>
      </c>
      <c r="F19" s="61" t="str">
        <f t="shared" si="18"/>
        <v/>
      </c>
      <c r="G19" s="61">
        <v>1</v>
      </c>
      <c r="H19" s="61" t="str">
        <f t="shared" ref="H19:H100" si="21">IF($J19="Diversity",1,"")</f>
        <v/>
      </c>
      <c r="I19" s="61" t="str">
        <f t="shared" si="20"/>
        <v/>
      </c>
      <c r="J19" s="81" t="s">
        <v>477</v>
      </c>
      <c r="K19" s="153" t="s">
        <v>478</v>
      </c>
      <c r="L19" s="72">
        <v>1</v>
      </c>
      <c r="M19" s="72"/>
      <c r="N19" s="72"/>
      <c r="O19" s="72">
        <v>1</v>
      </c>
      <c r="P19" s="11"/>
      <c r="Q19" s="138"/>
      <c r="R19" s="39" t="str">
        <f t="shared" si="6"/>
        <v/>
      </c>
      <c r="U19" s="47" t="s">
        <v>436</v>
      </c>
      <c r="V19" s="47">
        <f>+COUNTIF($P$102,"sí")+COUNTIF($P$106,"sí")+COUNTIF($P$108:$P$109,"sí")+COUNTIF($P$114,"sí")+COUNTIF($P$116,"sí")+COUNTIF($P$100:$P$101,"no")+COUNTIF($P$103:$P$105,"no")+COUNTIF($P$107,"no")+COUNTIF($P$110:$P$113,"no")+COUNTIF($P$115,"no")+COUNTIF($P$117,"no")</f>
        <v>0</v>
      </c>
      <c r="W19" s="47">
        <f>+COUNTIF($P$100:$P$117,"tal vez")</f>
        <v>0</v>
      </c>
      <c r="X19" s="47">
        <f>+COUNTIF($P$102,"no")+COUNTIF($P$106,"no")+COUNTIF($P$108:$P$109,"no")+COUNTIF($P$114,"no")+COUNTIF($P$116,"no")+COUNTIF($P$100:$P$101,"sí")+COUNTIF($P$103:$P$105,"sí")+COUNTIF($P$107,"sí")+COUNTIF($P$110:$P$113,"sí")+COUNTIF($P$115,"sí")+COUNTIF($P$117,"sí")</f>
        <v>0</v>
      </c>
      <c r="Y19" s="47">
        <f>+COUNTIF($P$100:$P$117,"no se sabe")</f>
        <v>0</v>
      </c>
      <c r="Z19" s="47">
        <f>COUNTIF($P$100:$P$117,"")</f>
        <v>18</v>
      </c>
      <c r="AA19" s="47">
        <f>SUM(V19:Z19)</f>
        <v>18</v>
      </c>
      <c r="AB19" s="6"/>
      <c r="AC19" s="6"/>
      <c r="AD19" s="6"/>
      <c r="AE19" s="6"/>
      <c r="AF19" s="6"/>
      <c r="AG19" s="6"/>
      <c r="AH19" s="6"/>
      <c r="AI19" s="6"/>
      <c r="AJ19" s="6"/>
      <c r="AK19" s="6"/>
      <c r="AL19" s="6"/>
      <c r="AM19" s="6"/>
      <c r="AN19" s="6"/>
      <c r="AO19" s="6"/>
      <c r="AP19" s="6"/>
    </row>
    <row r="20" spans="2:42" ht="60" customHeight="1">
      <c r="B20" s="363"/>
      <c r="C20" s="61">
        <v>1</v>
      </c>
      <c r="D20" s="61">
        <v>1</v>
      </c>
      <c r="E20" s="61" t="str">
        <f t="shared" si="17"/>
        <v/>
      </c>
      <c r="F20" s="61" t="str">
        <f t="shared" si="18"/>
        <v/>
      </c>
      <c r="G20" s="61" t="str">
        <f t="shared" si="19"/>
        <v/>
      </c>
      <c r="H20" s="61" t="str">
        <f t="shared" si="21"/>
        <v/>
      </c>
      <c r="I20" s="61" t="str">
        <f t="shared" si="20"/>
        <v/>
      </c>
      <c r="J20" s="81" t="s">
        <v>437</v>
      </c>
      <c r="K20" s="153" t="s">
        <v>438</v>
      </c>
      <c r="L20" s="72">
        <v>1</v>
      </c>
      <c r="M20" s="72"/>
      <c r="N20" s="72"/>
      <c r="O20" s="72"/>
      <c r="P20" s="11"/>
      <c r="Q20" s="138"/>
      <c r="R20" s="39" t="str">
        <f t="shared" si="6"/>
        <v/>
      </c>
      <c r="AA20" s="6"/>
      <c r="AB20" s="6"/>
      <c r="AC20" s="6"/>
      <c r="AD20" s="6"/>
      <c r="AE20" s="6"/>
      <c r="AF20" s="6"/>
      <c r="AG20" s="6"/>
      <c r="AH20" s="6"/>
      <c r="AI20" s="6"/>
      <c r="AJ20" s="6"/>
      <c r="AK20" s="6"/>
      <c r="AL20" s="6"/>
      <c r="AM20" s="6"/>
      <c r="AN20" s="6"/>
      <c r="AO20" s="6"/>
      <c r="AP20" s="6"/>
    </row>
    <row r="21" spans="2:42" s="6" customFormat="1" ht="60" customHeight="1">
      <c r="B21" s="363"/>
      <c r="C21" s="61">
        <v>1</v>
      </c>
      <c r="D21" s="61" t="str">
        <f t="shared" si="16"/>
        <v/>
      </c>
      <c r="E21" s="61"/>
      <c r="F21" s="61" t="str">
        <f t="shared" si="18"/>
        <v/>
      </c>
      <c r="G21" s="61">
        <v>1</v>
      </c>
      <c r="H21" s="61" t="str">
        <f t="shared" si="21"/>
        <v/>
      </c>
      <c r="I21" s="61" t="str">
        <f t="shared" si="20"/>
        <v/>
      </c>
      <c r="J21" s="81" t="s">
        <v>439</v>
      </c>
      <c r="K21" s="153" t="s">
        <v>440</v>
      </c>
      <c r="L21" s="72">
        <v>1</v>
      </c>
      <c r="M21" s="72"/>
      <c r="N21" s="72"/>
      <c r="O21" s="72"/>
      <c r="P21" s="11"/>
      <c r="Q21" s="138"/>
      <c r="R21" s="39" t="str">
        <f t="shared" si="6"/>
        <v/>
      </c>
      <c r="S21" s="39"/>
      <c r="T21" s="39"/>
      <c r="U21" s="39"/>
      <c r="V21" s="39"/>
      <c r="W21" s="39"/>
      <c r="X21" s="39"/>
      <c r="Y21" s="39"/>
      <c r="Z21" s="39"/>
    </row>
    <row r="22" spans="2:42" s="6" customFormat="1" ht="60" customHeight="1">
      <c r="B22" s="363"/>
      <c r="C22" s="61">
        <v>1</v>
      </c>
      <c r="D22" s="61" t="str">
        <f t="shared" si="16"/>
        <v/>
      </c>
      <c r="E22" s="61" t="str">
        <f>IF($J22="Sexual rights &amp; citizenship",1,"")</f>
        <v/>
      </c>
      <c r="F22" s="61" t="str">
        <f t="shared" si="18"/>
        <v/>
      </c>
      <c r="G22" s="61">
        <v>1</v>
      </c>
      <c r="H22" s="61" t="str">
        <f t="shared" si="21"/>
        <v/>
      </c>
      <c r="I22" s="61" t="str">
        <f t="shared" si="20"/>
        <v/>
      </c>
      <c r="J22" s="81" t="s">
        <v>439</v>
      </c>
      <c r="K22" s="153" t="s">
        <v>441</v>
      </c>
      <c r="L22" s="72">
        <v>1</v>
      </c>
      <c r="M22" s="72"/>
      <c r="N22" s="113">
        <v>1</v>
      </c>
      <c r="O22" s="72"/>
      <c r="P22" s="11"/>
      <c r="Q22" s="138"/>
      <c r="R22" s="39" t="str">
        <f t="shared" si="6"/>
        <v/>
      </c>
      <c r="S22" s="39"/>
      <c r="T22" s="39"/>
      <c r="U22" s="39"/>
      <c r="V22" s="39"/>
      <c r="W22" s="39"/>
      <c r="X22" s="39"/>
      <c r="Y22" s="39"/>
      <c r="Z22" s="39"/>
    </row>
    <row r="23" spans="2:42" s="6" customFormat="1" ht="60" customHeight="1">
      <c r="B23" s="363"/>
      <c r="C23" s="61">
        <f t="shared" ref="C23:C25" si="22">IF($J23="Género",1,"")</f>
        <v>1</v>
      </c>
      <c r="D23" s="61" t="str">
        <f t="shared" ref="D23:D25" si="23">IF($J23="SSR y VIH",1,"")</f>
        <v/>
      </c>
      <c r="E23" s="61" t="str">
        <f t="shared" ref="E23:E25" si="24">IF($J23="Derechos sexuales y ciudadanía",1,"")</f>
        <v/>
      </c>
      <c r="F23" s="61" t="str">
        <f t="shared" ref="F23:F25" si="25">IF($J23="Placer",1,"")</f>
        <v/>
      </c>
      <c r="G23" s="61" t="str">
        <f t="shared" ref="G23:G25" si="26">IF($J23="Violencia",1,"")</f>
        <v/>
      </c>
      <c r="H23" s="61" t="str">
        <f t="shared" ref="H23:H25" si="27">IF($J23="Diversidad",1,"")</f>
        <v/>
      </c>
      <c r="I23" s="61" t="str">
        <f t="shared" ref="I23:I25" si="28">IF($J23="Relaciones",1,"")</f>
        <v/>
      </c>
      <c r="J23" s="81" t="s">
        <v>540</v>
      </c>
      <c r="K23" s="153" t="s">
        <v>491</v>
      </c>
      <c r="L23" s="72">
        <v>1</v>
      </c>
      <c r="M23" s="72"/>
      <c r="N23" s="72"/>
      <c r="O23" s="72"/>
      <c r="P23" s="11"/>
      <c r="Q23" s="138"/>
      <c r="R23" s="39" t="str">
        <f t="shared" si="6"/>
        <v/>
      </c>
      <c r="S23" s="39"/>
      <c r="T23" s="39"/>
      <c r="U23" s="39"/>
      <c r="V23" s="39"/>
      <c r="W23" s="39"/>
      <c r="X23" s="39"/>
      <c r="Y23" s="39"/>
      <c r="Z23" s="39"/>
    </row>
    <row r="24" spans="2:42" s="6" customFormat="1" ht="60" customHeight="1">
      <c r="B24" s="363"/>
      <c r="C24" s="61">
        <f t="shared" si="22"/>
        <v>1</v>
      </c>
      <c r="D24" s="61" t="str">
        <f t="shared" si="23"/>
        <v/>
      </c>
      <c r="E24" s="61" t="str">
        <f t="shared" si="24"/>
        <v/>
      </c>
      <c r="F24" s="61" t="str">
        <f t="shared" si="25"/>
        <v/>
      </c>
      <c r="G24" s="61" t="str">
        <f t="shared" si="26"/>
        <v/>
      </c>
      <c r="H24" s="61" t="str">
        <f t="shared" si="27"/>
        <v/>
      </c>
      <c r="I24" s="61" t="str">
        <f t="shared" si="28"/>
        <v/>
      </c>
      <c r="J24" s="81" t="s">
        <v>540</v>
      </c>
      <c r="K24" s="153" t="s">
        <v>492</v>
      </c>
      <c r="L24" s="72">
        <v>1</v>
      </c>
      <c r="M24" s="72"/>
      <c r="N24" s="72"/>
      <c r="O24" s="72">
        <v>1</v>
      </c>
      <c r="P24" s="11"/>
      <c r="Q24" s="138"/>
      <c r="R24" s="39" t="str">
        <f t="shared" si="6"/>
        <v/>
      </c>
      <c r="S24" s="39"/>
      <c r="T24" s="39"/>
      <c r="U24" s="39"/>
      <c r="V24" s="39"/>
      <c r="W24" s="39"/>
      <c r="X24" s="39"/>
      <c r="Y24" s="39"/>
      <c r="Z24" s="39"/>
    </row>
    <row r="25" spans="2:42" s="6" customFormat="1" ht="60" customHeight="1">
      <c r="B25" s="363"/>
      <c r="C25" s="61">
        <f t="shared" si="22"/>
        <v>1</v>
      </c>
      <c r="D25" s="61" t="str">
        <f t="shared" si="23"/>
        <v/>
      </c>
      <c r="E25" s="61" t="str">
        <f t="shared" si="24"/>
        <v/>
      </c>
      <c r="F25" s="61" t="str">
        <f t="shared" si="25"/>
        <v/>
      </c>
      <c r="G25" s="61" t="str">
        <f t="shared" si="26"/>
        <v/>
      </c>
      <c r="H25" s="61" t="str">
        <f t="shared" si="27"/>
        <v/>
      </c>
      <c r="I25" s="61" t="str">
        <f t="shared" si="28"/>
        <v/>
      </c>
      <c r="J25" s="81" t="s">
        <v>540</v>
      </c>
      <c r="K25" s="153" t="s">
        <v>493</v>
      </c>
      <c r="L25" s="72"/>
      <c r="M25" s="72">
        <v>1</v>
      </c>
      <c r="N25" s="72"/>
      <c r="O25" s="72">
        <v>1</v>
      </c>
      <c r="P25" s="11"/>
      <c r="Q25" s="138"/>
      <c r="R25" s="39" t="str">
        <f t="shared" si="6"/>
        <v/>
      </c>
      <c r="S25" s="39"/>
      <c r="T25" s="39"/>
      <c r="U25" s="39"/>
      <c r="V25" s="39"/>
      <c r="W25" s="39"/>
      <c r="X25" s="39"/>
      <c r="Y25" s="39"/>
      <c r="Z25" s="39"/>
    </row>
    <row r="26" spans="2:42" s="6" customFormat="1" ht="60" customHeight="1">
      <c r="B26" s="363"/>
      <c r="C26" s="61">
        <v>1</v>
      </c>
      <c r="D26" s="61" t="str">
        <f t="shared" si="16"/>
        <v/>
      </c>
      <c r="E26" s="61" t="str">
        <f>IF($J26="Sexual rights &amp; citizenship",1,"")</f>
        <v/>
      </c>
      <c r="F26" s="61" t="str">
        <f t="shared" si="18"/>
        <v/>
      </c>
      <c r="G26" s="61">
        <v>1</v>
      </c>
      <c r="H26" s="61" t="str">
        <f t="shared" si="21"/>
        <v/>
      </c>
      <c r="I26" s="61" t="str">
        <f t="shared" si="20"/>
        <v/>
      </c>
      <c r="J26" s="81" t="s">
        <v>439</v>
      </c>
      <c r="K26" s="153" t="s">
        <v>494</v>
      </c>
      <c r="L26" s="72"/>
      <c r="M26" s="72">
        <v>1</v>
      </c>
      <c r="N26" s="72"/>
      <c r="O26" s="72">
        <v>1</v>
      </c>
      <c r="P26" s="11"/>
      <c r="Q26" s="138"/>
      <c r="R26" s="39" t="str">
        <f t="shared" si="6"/>
        <v/>
      </c>
      <c r="S26" s="39"/>
      <c r="T26" s="39"/>
      <c r="U26" s="39"/>
      <c r="V26" s="39"/>
      <c r="W26" s="39"/>
      <c r="X26" s="39"/>
      <c r="Y26" s="39"/>
      <c r="Z26" s="39"/>
    </row>
    <row r="27" spans="2:42" s="6" customFormat="1" ht="60" customHeight="1">
      <c r="B27" s="363"/>
      <c r="C27" s="61">
        <v>1</v>
      </c>
      <c r="D27" s="61" t="str">
        <f t="shared" si="16"/>
        <v/>
      </c>
      <c r="E27" s="61" t="str">
        <f t="shared" ref="E27" si="29">IF($J27="Sexual rights &amp; citizenship",1,"")</f>
        <v/>
      </c>
      <c r="F27" s="61" t="str">
        <f t="shared" si="18"/>
        <v/>
      </c>
      <c r="G27" s="61" t="str">
        <f t="shared" si="19"/>
        <v/>
      </c>
      <c r="H27" s="61">
        <v>1</v>
      </c>
      <c r="I27" s="61" t="str">
        <f t="shared" si="20"/>
        <v/>
      </c>
      <c r="J27" s="81" t="s">
        <v>474</v>
      </c>
      <c r="K27" s="153" t="s">
        <v>495</v>
      </c>
      <c r="L27" s="72"/>
      <c r="M27" s="72">
        <v>1</v>
      </c>
      <c r="N27" s="72"/>
      <c r="O27" s="72"/>
      <c r="P27" s="11"/>
      <c r="Q27" s="138"/>
      <c r="R27" s="39" t="str">
        <f t="shared" si="6"/>
        <v/>
      </c>
      <c r="S27" s="39"/>
      <c r="T27" s="39"/>
      <c r="U27" s="39"/>
      <c r="V27" s="39"/>
      <c r="W27" s="39"/>
      <c r="X27" s="39"/>
      <c r="Y27" s="39"/>
      <c r="Z27" s="39"/>
    </row>
    <row r="28" spans="2:42" s="6" customFormat="1" ht="60" customHeight="1">
      <c r="B28" s="363"/>
      <c r="C28" s="61">
        <f t="shared" ref="C28:C29" si="30">IF($J28="Género",1,"")</f>
        <v>1</v>
      </c>
      <c r="D28" s="61" t="str">
        <f t="shared" ref="D28:D29" si="31">IF($J28="SSR y VIH",1,"")</f>
        <v/>
      </c>
      <c r="E28" s="61" t="str">
        <f t="shared" ref="E28:E29" si="32">IF($J28="Derechos sexuales y ciudadanía",1,"")</f>
        <v/>
      </c>
      <c r="F28" s="61" t="str">
        <f t="shared" ref="F28:F29" si="33">IF($J28="Placer",1,"")</f>
        <v/>
      </c>
      <c r="G28" s="61" t="str">
        <f t="shared" ref="G28:G29" si="34">IF($J28="Violencia",1,"")</f>
        <v/>
      </c>
      <c r="H28" s="61" t="str">
        <f t="shared" ref="H28:H29" si="35">IF($J28="Diversidad",1,"")</f>
        <v/>
      </c>
      <c r="I28" s="61" t="str">
        <f t="shared" ref="I28:I29" si="36">IF($J28="Relaciones",1,"")</f>
        <v/>
      </c>
      <c r="J28" s="81" t="s">
        <v>540</v>
      </c>
      <c r="K28" s="153" t="s">
        <v>496</v>
      </c>
      <c r="L28" s="72"/>
      <c r="M28" s="72">
        <v>1</v>
      </c>
      <c r="N28" s="72"/>
      <c r="O28" s="72">
        <v>1</v>
      </c>
      <c r="P28" s="11"/>
      <c r="Q28" s="138"/>
      <c r="R28" s="39" t="str">
        <f t="shared" si="6"/>
        <v/>
      </c>
      <c r="S28" s="39"/>
      <c r="T28" s="39"/>
      <c r="U28" s="39"/>
      <c r="V28" s="39"/>
      <c r="W28" s="39"/>
      <c r="X28" s="39"/>
      <c r="Y28" s="39"/>
      <c r="Z28" s="39"/>
    </row>
    <row r="29" spans="2:42" s="6" customFormat="1" ht="60" customHeight="1">
      <c r="B29" s="363"/>
      <c r="C29" s="61">
        <f t="shared" si="30"/>
        <v>1</v>
      </c>
      <c r="D29" s="61" t="str">
        <f t="shared" si="31"/>
        <v/>
      </c>
      <c r="E29" s="61" t="str">
        <f t="shared" si="32"/>
        <v/>
      </c>
      <c r="F29" s="61" t="str">
        <f t="shared" si="33"/>
        <v/>
      </c>
      <c r="G29" s="61" t="str">
        <f t="shared" si="34"/>
        <v/>
      </c>
      <c r="H29" s="61" t="str">
        <f t="shared" si="35"/>
        <v/>
      </c>
      <c r="I29" s="61" t="str">
        <f t="shared" si="36"/>
        <v/>
      </c>
      <c r="J29" s="81" t="s">
        <v>540</v>
      </c>
      <c r="K29" s="153" t="s">
        <v>448</v>
      </c>
      <c r="L29" s="80"/>
      <c r="M29" s="73"/>
      <c r="N29" s="73">
        <v>1</v>
      </c>
      <c r="O29" s="73">
        <v>1</v>
      </c>
      <c r="P29" s="15"/>
      <c r="Q29" s="138"/>
      <c r="R29" s="39" t="str">
        <f t="shared" si="6"/>
        <v/>
      </c>
      <c r="S29" s="39"/>
      <c r="T29" s="39"/>
      <c r="U29" s="39"/>
      <c r="V29" s="39"/>
      <c r="W29" s="39"/>
      <c r="X29" s="39"/>
      <c r="Y29" s="39"/>
      <c r="Z29" s="39"/>
    </row>
    <row r="30" spans="2:42" s="6" customFormat="1" ht="60" customHeight="1">
      <c r="B30" s="362" t="s">
        <v>449</v>
      </c>
      <c r="C30" s="59" t="str">
        <f t="shared" ref="C30:C100" si="37">IF($J30="Gender",1,"")</f>
        <v/>
      </c>
      <c r="D30" s="59" t="str">
        <f t="shared" si="16"/>
        <v/>
      </c>
      <c r="E30" s="59">
        <v>1</v>
      </c>
      <c r="F30" s="59">
        <v>1</v>
      </c>
      <c r="G30" s="59" t="str">
        <f t="shared" si="19"/>
        <v/>
      </c>
      <c r="H30" s="59" t="str">
        <f t="shared" si="21"/>
        <v/>
      </c>
      <c r="I30" s="59" t="str">
        <f t="shared" si="20"/>
        <v/>
      </c>
      <c r="J30" s="83" t="s">
        <v>450</v>
      </c>
      <c r="K30" s="155" t="s">
        <v>451</v>
      </c>
      <c r="L30" s="74">
        <v>1</v>
      </c>
      <c r="M30" s="74"/>
      <c r="N30" s="74"/>
      <c r="O30" s="74"/>
      <c r="P30" s="20"/>
      <c r="Q30" s="138"/>
      <c r="R30" s="39" t="str">
        <f t="shared" si="6"/>
        <v/>
      </c>
      <c r="S30" s="39"/>
      <c r="T30" s="39"/>
      <c r="U30" s="39"/>
      <c r="V30" s="39"/>
      <c r="W30" s="39"/>
      <c r="X30" s="39"/>
      <c r="Y30" s="39"/>
      <c r="Z30" s="39"/>
    </row>
    <row r="31" spans="2:42" s="6" customFormat="1" ht="60" customHeight="1">
      <c r="B31" s="363"/>
      <c r="C31" s="61" t="str">
        <f t="shared" ref="C31:C32" si="38">IF($J31="Género",1,"")</f>
        <v/>
      </c>
      <c r="D31" s="61" t="str">
        <f t="shared" ref="D31:D32" si="39">IF($J31="SSR y VIH",1,"")</f>
        <v/>
      </c>
      <c r="E31" s="61">
        <f t="shared" ref="E31:E32" si="40">IF($J31="Derechos sexuales y ciudadanía",1,"")</f>
        <v>1</v>
      </c>
      <c r="F31" s="61" t="str">
        <f t="shared" ref="F31:F32" si="41">IF($J31="Placer",1,"")</f>
        <v/>
      </c>
      <c r="G31" s="61" t="str">
        <f t="shared" ref="G31:G32" si="42">IF($J31="Violencia",1,"")</f>
        <v/>
      </c>
      <c r="H31" s="61" t="str">
        <f t="shared" ref="H31:H32" si="43">IF($J31="Diversidad",1,"")</f>
        <v/>
      </c>
      <c r="I31" s="61" t="str">
        <f t="shared" ref="I31:I32" si="44">IF($J31="Relaciones",1,"")</f>
        <v/>
      </c>
      <c r="J31" s="81" t="s">
        <v>538</v>
      </c>
      <c r="K31" s="153" t="s">
        <v>452</v>
      </c>
      <c r="L31" s="72">
        <v>1</v>
      </c>
      <c r="M31" s="72"/>
      <c r="N31" s="72"/>
      <c r="O31" s="72"/>
      <c r="P31" s="11"/>
      <c r="Q31" s="138"/>
      <c r="R31" s="39" t="str">
        <f t="shared" si="6"/>
        <v/>
      </c>
      <c r="S31" s="39"/>
      <c r="T31" s="39"/>
      <c r="U31" s="39"/>
      <c r="V31" s="39"/>
      <c r="W31" s="39"/>
      <c r="X31" s="39"/>
      <c r="Y31" s="39"/>
      <c r="Z31" s="39"/>
    </row>
    <row r="32" spans="2:42" s="6" customFormat="1" ht="60" customHeight="1">
      <c r="B32" s="363"/>
      <c r="C32" s="61">
        <f t="shared" si="38"/>
        <v>1</v>
      </c>
      <c r="D32" s="61" t="str">
        <f t="shared" si="39"/>
        <v/>
      </c>
      <c r="E32" s="61" t="str">
        <f t="shared" si="40"/>
        <v/>
      </c>
      <c r="F32" s="61" t="str">
        <f t="shared" si="41"/>
        <v/>
      </c>
      <c r="G32" s="61" t="str">
        <f t="shared" si="42"/>
        <v/>
      </c>
      <c r="H32" s="61" t="str">
        <f t="shared" si="43"/>
        <v/>
      </c>
      <c r="I32" s="61" t="str">
        <f t="shared" si="44"/>
        <v/>
      </c>
      <c r="J32" s="81" t="s">
        <v>540</v>
      </c>
      <c r="K32" s="153" t="s">
        <v>453</v>
      </c>
      <c r="L32" s="72">
        <v>1</v>
      </c>
      <c r="M32" s="72"/>
      <c r="N32" s="72"/>
      <c r="O32" s="72"/>
      <c r="P32" s="11"/>
      <c r="Q32" s="138"/>
      <c r="R32" s="39" t="str">
        <f t="shared" si="6"/>
        <v/>
      </c>
      <c r="S32" s="39"/>
      <c r="T32" s="39"/>
      <c r="U32" s="39"/>
      <c r="V32" s="39"/>
      <c r="W32" s="39"/>
      <c r="X32" s="39"/>
      <c r="Y32" s="39"/>
      <c r="Z32" s="39"/>
    </row>
    <row r="33" spans="2:26" s="6" customFormat="1" ht="60" customHeight="1">
      <c r="B33" s="363"/>
      <c r="C33" s="61" t="str">
        <f t="shared" si="37"/>
        <v/>
      </c>
      <c r="D33" s="61" t="str">
        <f t="shared" si="16"/>
        <v/>
      </c>
      <c r="E33" s="61">
        <v>1</v>
      </c>
      <c r="F33" s="61" t="str">
        <f t="shared" si="18"/>
        <v/>
      </c>
      <c r="G33" s="61">
        <v>1</v>
      </c>
      <c r="H33" s="61" t="str">
        <f t="shared" si="21"/>
        <v/>
      </c>
      <c r="I33" s="61" t="str">
        <f t="shared" si="20"/>
        <v/>
      </c>
      <c r="J33" s="81" t="s">
        <v>454</v>
      </c>
      <c r="K33" s="153" t="s">
        <v>455</v>
      </c>
      <c r="L33" s="72">
        <v>1</v>
      </c>
      <c r="M33" s="72"/>
      <c r="N33" s="72"/>
      <c r="O33" s="72"/>
      <c r="P33" s="11"/>
      <c r="Q33" s="138"/>
      <c r="R33" s="39" t="str">
        <f t="shared" si="6"/>
        <v/>
      </c>
      <c r="S33" s="39"/>
      <c r="T33" s="39"/>
      <c r="U33" s="39"/>
      <c r="V33" s="39"/>
      <c r="W33" s="39"/>
      <c r="X33" s="39"/>
      <c r="Y33" s="39"/>
      <c r="Z33" s="39"/>
    </row>
    <row r="34" spans="2:26" s="6" customFormat="1" ht="60" customHeight="1">
      <c r="B34" s="363"/>
      <c r="C34" s="61" t="str">
        <f t="shared" si="37"/>
        <v/>
      </c>
      <c r="D34" s="61" t="str">
        <f t="shared" si="16"/>
        <v/>
      </c>
      <c r="E34" s="61">
        <v>1</v>
      </c>
      <c r="F34" s="61" t="str">
        <f t="shared" si="18"/>
        <v/>
      </c>
      <c r="G34" s="61">
        <v>1</v>
      </c>
      <c r="H34" s="61" t="str">
        <f t="shared" si="21"/>
        <v/>
      </c>
      <c r="I34" s="61" t="str">
        <f t="shared" si="20"/>
        <v/>
      </c>
      <c r="J34" s="81" t="s">
        <v>454</v>
      </c>
      <c r="K34" s="153" t="s">
        <v>456</v>
      </c>
      <c r="L34" s="72">
        <v>1</v>
      </c>
      <c r="M34" s="72"/>
      <c r="N34" s="72"/>
      <c r="O34" s="72"/>
      <c r="P34" s="11"/>
      <c r="Q34" s="138"/>
      <c r="R34" s="39" t="str">
        <f t="shared" si="6"/>
        <v/>
      </c>
      <c r="S34" s="39"/>
      <c r="T34" s="39"/>
      <c r="U34" s="39"/>
      <c r="V34" s="39"/>
      <c r="W34" s="39"/>
      <c r="X34" s="39"/>
      <c r="Y34" s="39"/>
      <c r="Z34" s="39"/>
    </row>
    <row r="35" spans="2:26" s="6" customFormat="1" ht="60" customHeight="1">
      <c r="B35" s="363"/>
      <c r="C35" s="61"/>
      <c r="D35" s="61">
        <v>1</v>
      </c>
      <c r="E35" s="61"/>
      <c r="F35" s="61" t="str">
        <f t="shared" si="18"/>
        <v/>
      </c>
      <c r="G35" s="61"/>
      <c r="H35" s="61"/>
      <c r="I35" s="61"/>
      <c r="J35" s="81" t="s">
        <v>498</v>
      </c>
      <c r="K35" s="153" t="s">
        <v>457</v>
      </c>
      <c r="L35" s="72">
        <v>1</v>
      </c>
      <c r="M35" s="72"/>
      <c r="N35" s="72"/>
      <c r="O35" s="72"/>
      <c r="P35" s="11"/>
      <c r="Q35" s="138"/>
      <c r="R35" s="39" t="str">
        <f t="shared" si="6"/>
        <v/>
      </c>
      <c r="S35" s="39"/>
      <c r="T35" s="39"/>
      <c r="U35" s="39"/>
      <c r="V35" s="39"/>
      <c r="W35" s="39"/>
      <c r="X35" s="39"/>
      <c r="Y35" s="39"/>
      <c r="Z35" s="39"/>
    </row>
    <row r="36" spans="2:26" s="6" customFormat="1" ht="60" customHeight="1">
      <c r="B36" s="363"/>
      <c r="C36" s="61"/>
      <c r="D36" s="61"/>
      <c r="E36" s="61"/>
      <c r="F36" s="61">
        <v>1</v>
      </c>
      <c r="G36" s="61"/>
      <c r="H36" s="61">
        <v>1</v>
      </c>
      <c r="I36" s="61"/>
      <c r="J36" s="81" t="s">
        <v>458</v>
      </c>
      <c r="K36" s="153" t="s">
        <v>414</v>
      </c>
      <c r="L36" s="72">
        <v>1</v>
      </c>
      <c r="M36" s="72"/>
      <c r="N36" s="72"/>
      <c r="O36" s="72"/>
      <c r="P36" s="11"/>
      <c r="Q36" s="138"/>
      <c r="R36" s="39" t="str">
        <f t="shared" si="6"/>
        <v/>
      </c>
      <c r="S36" s="39"/>
      <c r="T36" s="39"/>
      <c r="U36" s="39"/>
      <c r="V36" s="39"/>
      <c r="W36" s="39"/>
      <c r="X36" s="39"/>
      <c r="Y36" s="39"/>
      <c r="Z36" s="39"/>
    </row>
    <row r="37" spans="2:26" s="6" customFormat="1" ht="60" customHeight="1">
      <c r="B37" s="363"/>
      <c r="C37" s="61"/>
      <c r="D37" s="61"/>
      <c r="E37" s="61"/>
      <c r="F37" s="61">
        <v>1</v>
      </c>
      <c r="G37" s="61"/>
      <c r="H37" s="61"/>
      <c r="I37" s="61"/>
      <c r="J37" s="81" t="s">
        <v>501</v>
      </c>
      <c r="K37" s="153" t="s">
        <v>415</v>
      </c>
      <c r="L37" s="72">
        <v>1</v>
      </c>
      <c r="M37" s="72"/>
      <c r="N37" s="72"/>
      <c r="O37" s="72"/>
      <c r="P37" s="11"/>
      <c r="Q37" s="138"/>
      <c r="R37" s="39" t="str">
        <f t="shared" ref="R37:R68" si="45">IF(OR(Q37="satisfactorio",Q37="insatisfactorio"),"Insertar comentario","")</f>
        <v/>
      </c>
      <c r="S37" s="39"/>
      <c r="T37" s="39"/>
      <c r="U37" s="39"/>
      <c r="V37" s="39"/>
      <c r="W37" s="39"/>
      <c r="X37" s="39"/>
      <c r="Y37" s="39"/>
      <c r="Z37" s="39"/>
    </row>
    <row r="38" spans="2:26" s="6" customFormat="1" ht="60" customHeight="1">
      <c r="B38" s="363"/>
      <c r="C38" s="61"/>
      <c r="D38" s="61">
        <v>1</v>
      </c>
      <c r="E38" s="61"/>
      <c r="F38" s="61">
        <v>1</v>
      </c>
      <c r="G38" s="61"/>
      <c r="H38" s="61"/>
      <c r="I38" s="61"/>
      <c r="J38" s="81" t="s">
        <v>416</v>
      </c>
      <c r="K38" s="153" t="s">
        <v>417</v>
      </c>
      <c r="L38" s="72">
        <v>1</v>
      </c>
      <c r="M38" s="72"/>
      <c r="N38" s="72"/>
      <c r="O38" s="72"/>
      <c r="P38" s="11"/>
      <c r="Q38" s="138"/>
      <c r="R38" s="39" t="str">
        <f t="shared" si="45"/>
        <v/>
      </c>
      <c r="S38" s="39"/>
      <c r="T38" s="39"/>
      <c r="U38" s="39"/>
      <c r="V38" s="39"/>
      <c r="W38" s="39"/>
      <c r="X38" s="39"/>
      <c r="Y38" s="39"/>
      <c r="Z38" s="39"/>
    </row>
    <row r="39" spans="2:26" s="6" customFormat="1" ht="60" customHeight="1">
      <c r="B39" s="363"/>
      <c r="C39" s="61" t="str">
        <f>IF($J39="Género",1,"")</f>
        <v/>
      </c>
      <c r="D39" s="61" t="str">
        <f t="shared" ref="D39" si="46">IF($J39="SSR y VIH",1,"")</f>
        <v/>
      </c>
      <c r="E39" s="61" t="str">
        <f t="shared" ref="E39" si="47">IF($J39="Derechos sexuales y ciudadanía",1,"")</f>
        <v/>
      </c>
      <c r="F39" s="61">
        <f t="shared" ref="F39" si="48">IF($J39="Placer",1,"")</f>
        <v>1</v>
      </c>
      <c r="G39" s="61" t="str">
        <f t="shared" ref="G39" si="49">IF($J39="Violencia",1,"")</f>
        <v/>
      </c>
      <c r="H39" s="61" t="str">
        <f t="shared" ref="H39" si="50">IF($J39="Diversidad",1,"")</f>
        <v/>
      </c>
      <c r="I39" s="61" t="str">
        <f t="shared" ref="I39" si="51">IF($J39="Relaciones",1,"")</f>
        <v/>
      </c>
      <c r="J39" s="81" t="s">
        <v>501</v>
      </c>
      <c r="K39" s="153" t="s">
        <v>463</v>
      </c>
      <c r="L39" s="72">
        <v>1</v>
      </c>
      <c r="M39" s="72"/>
      <c r="N39" s="72"/>
      <c r="O39" s="72"/>
      <c r="P39" s="11"/>
      <c r="Q39" s="138"/>
      <c r="R39" s="39" t="str">
        <f t="shared" si="45"/>
        <v/>
      </c>
      <c r="S39" s="39"/>
      <c r="T39" s="39"/>
      <c r="U39" s="39"/>
      <c r="V39" s="39"/>
      <c r="W39" s="39"/>
      <c r="X39" s="39"/>
      <c r="Y39" s="39"/>
      <c r="Z39" s="39"/>
    </row>
    <row r="40" spans="2:26" s="6" customFormat="1" ht="60" customHeight="1">
      <c r="B40" s="363"/>
      <c r="C40" s="61"/>
      <c r="D40" s="61"/>
      <c r="E40" s="61"/>
      <c r="F40" s="61">
        <v>1</v>
      </c>
      <c r="G40" s="61"/>
      <c r="H40" s="61"/>
      <c r="I40" s="61">
        <v>1</v>
      </c>
      <c r="J40" s="81" t="s">
        <v>464</v>
      </c>
      <c r="K40" s="153" t="s">
        <v>465</v>
      </c>
      <c r="L40" s="72"/>
      <c r="M40" s="72">
        <v>1</v>
      </c>
      <c r="N40" s="72"/>
      <c r="O40" s="72">
        <v>1</v>
      </c>
      <c r="P40" s="11"/>
      <c r="Q40" s="138"/>
      <c r="R40" s="39" t="str">
        <f t="shared" si="45"/>
        <v/>
      </c>
      <c r="S40" s="39"/>
      <c r="T40" s="39"/>
      <c r="U40" s="39"/>
      <c r="V40" s="39"/>
      <c r="W40" s="39"/>
      <c r="X40" s="39"/>
      <c r="Y40" s="39"/>
      <c r="Z40" s="39"/>
    </row>
    <row r="41" spans="2:26" s="6" customFormat="1" ht="60" customHeight="1">
      <c r="B41" s="363"/>
      <c r="C41" s="61" t="str">
        <f t="shared" ref="C41:C46" si="52">IF($J41="Género",1,"")</f>
        <v/>
      </c>
      <c r="D41" s="61" t="str">
        <f t="shared" ref="D41:D46" si="53">IF($J41="SSR y VIH",1,"")</f>
        <v/>
      </c>
      <c r="E41" s="61">
        <f t="shared" ref="E41:E46" si="54">IF($J41="Derechos sexuales y ciudadanía",1,"")</f>
        <v>1</v>
      </c>
      <c r="F41" s="61" t="str">
        <f t="shared" ref="F41:F46" si="55">IF($J41="Placer",1,"")</f>
        <v/>
      </c>
      <c r="G41" s="61" t="str">
        <f t="shared" ref="G41:G46" si="56">IF($J41="Violencia",1,"")</f>
        <v/>
      </c>
      <c r="H41" s="61" t="str">
        <f t="shared" ref="H41:H46" si="57">IF($J41="Diversidad",1,"")</f>
        <v/>
      </c>
      <c r="I41" s="61" t="str">
        <f t="shared" ref="I41:I46" si="58">IF($J41="Relaciones",1,"")</f>
        <v/>
      </c>
      <c r="J41" s="81" t="s">
        <v>538</v>
      </c>
      <c r="K41" s="153" t="s">
        <v>466</v>
      </c>
      <c r="L41" s="72"/>
      <c r="M41" s="72">
        <v>1</v>
      </c>
      <c r="N41" s="72"/>
      <c r="O41" s="72"/>
      <c r="P41" s="11"/>
      <c r="Q41" s="138"/>
      <c r="R41" s="39" t="str">
        <f t="shared" si="45"/>
        <v/>
      </c>
      <c r="S41" s="39"/>
      <c r="T41" s="39"/>
      <c r="U41" s="39"/>
      <c r="V41" s="39"/>
      <c r="W41" s="39"/>
      <c r="X41" s="39"/>
      <c r="Y41" s="39"/>
      <c r="Z41" s="39"/>
    </row>
    <row r="42" spans="2:26" s="6" customFormat="1" ht="60" customHeight="1">
      <c r="B42" s="363"/>
      <c r="C42" s="61" t="str">
        <f t="shared" si="52"/>
        <v/>
      </c>
      <c r="D42" s="61" t="str">
        <f t="shared" si="53"/>
        <v/>
      </c>
      <c r="E42" s="61">
        <f t="shared" si="54"/>
        <v>1</v>
      </c>
      <c r="F42" s="61" t="str">
        <f t="shared" si="55"/>
        <v/>
      </c>
      <c r="G42" s="61" t="str">
        <f t="shared" si="56"/>
        <v/>
      </c>
      <c r="H42" s="61" t="str">
        <f t="shared" si="57"/>
        <v/>
      </c>
      <c r="I42" s="61" t="str">
        <f t="shared" si="58"/>
        <v/>
      </c>
      <c r="J42" s="81" t="s">
        <v>538</v>
      </c>
      <c r="K42" s="153" t="s">
        <v>467</v>
      </c>
      <c r="L42" s="72"/>
      <c r="M42" s="72">
        <v>1</v>
      </c>
      <c r="N42" s="72"/>
      <c r="O42" s="72">
        <v>1</v>
      </c>
      <c r="P42" s="11"/>
      <c r="Q42" s="138"/>
      <c r="R42" s="39" t="str">
        <f t="shared" si="45"/>
        <v/>
      </c>
      <c r="S42" s="39"/>
      <c r="T42" s="39"/>
      <c r="U42" s="39"/>
      <c r="V42" s="39"/>
      <c r="W42" s="39"/>
      <c r="X42" s="39"/>
      <c r="Y42" s="39"/>
      <c r="Z42" s="39"/>
    </row>
    <row r="43" spans="2:26" s="6" customFormat="1" ht="60" customHeight="1">
      <c r="B43" s="363"/>
      <c r="C43" s="61" t="str">
        <f t="shared" si="52"/>
        <v/>
      </c>
      <c r="D43" s="61" t="str">
        <f t="shared" si="53"/>
        <v/>
      </c>
      <c r="E43" s="61" t="str">
        <f t="shared" si="54"/>
        <v/>
      </c>
      <c r="F43" s="61">
        <f t="shared" si="55"/>
        <v>1</v>
      </c>
      <c r="G43" s="61" t="str">
        <f t="shared" si="56"/>
        <v/>
      </c>
      <c r="H43" s="61" t="str">
        <f t="shared" si="57"/>
        <v/>
      </c>
      <c r="I43" s="61" t="str">
        <f t="shared" si="58"/>
        <v/>
      </c>
      <c r="J43" s="81" t="s">
        <v>501</v>
      </c>
      <c r="K43" s="153" t="s">
        <v>468</v>
      </c>
      <c r="L43" s="72"/>
      <c r="M43" s="72">
        <v>1</v>
      </c>
      <c r="N43" s="72"/>
      <c r="O43" s="72"/>
      <c r="P43" s="11"/>
      <c r="Q43" s="138"/>
      <c r="R43" s="39" t="str">
        <f t="shared" si="45"/>
        <v/>
      </c>
      <c r="S43" s="39"/>
      <c r="T43" s="39"/>
      <c r="U43" s="39"/>
      <c r="V43" s="39"/>
      <c r="W43" s="39"/>
      <c r="X43" s="39"/>
      <c r="Y43" s="39"/>
      <c r="Z43" s="39"/>
    </row>
    <row r="44" spans="2:26" s="6" customFormat="1" ht="60" customHeight="1">
      <c r="B44" s="363"/>
      <c r="C44" s="61" t="str">
        <f t="shared" si="52"/>
        <v/>
      </c>
      <c r="D44" s="61" t="str">
        <f t="shared" si="53"/>
        <v/>
      </c>
      <c r="E44" s="61" t="str">
        <f t="shared" si="54"/>
        <v/>
      </c>
      <c r="F44" s="61">
        <f t="shared" si="55"/>
        <v>1</v>
      </c>
      <c r="G44" s="61" t="str">
        <f t="shared" si="56"/>
        <v/>
      </c>
      <c r="H44" s="61" t="str">
        <f t="shared" si="57"/>
        <v/>
      </c>
      <c r="I44" s="61" t="str">
        <f t="shared" si="58"/>
        <v/>
      </c>
      <c r="J44" s="81" t="s">
        <v>501</v>
      </c>
      <c r="K44" s="153" t="s">
        <v>425</v>
      </c>
      <c r="L44" s="72"/>
      <c r="M44" s="72"/>
      <c r="N44" s="72">
        <v>1</v>
      </c>
      <c r="O44" s="72"/>
      <c r="P44" s="11"/>
      <c r="Q44" s="138"/>
      <c r="R44" s="39" t="str">
        <f t="shared" si="45"/>
        <v/>
      </c>
      <c r="S44" s="39"/>
      <c r="T44" s="39"/>
      <c r="U44" s="39"/>
      <c r="V44" s="39"/>
      <c r="W44" s="39"/>
      <c r="X44" s="39"/>
      <c r="Y44" s="39"/>
      <c r="Z44" s="39"/>
    </row>
    <row r="45" spans="2:26" s="6" customFormat="1" ht="60" customHeight="1">
      <c r="B45" s="364"/>
      <c r="C45" s="62" t="str">
        <f t="shared" si="52"/>
        <v/>
      </c>
      <c r="D45" s="62" t="str">
        <f t="shared" si="53"/>
        <v/>
      </c>
      <c r="E45" s="62">
        <f t="shared" si="54"/>
        <v>1</v>
      </c>
      <c r="F45" s="62" t="str">
        <f t="shared" si="55"/>
        <v/>
      </c>
      <c r="G45" s="62" t="str">
        <f t="shared" si="56"/>
        <v/>
      </c>
      <c r="H45" s="62" t="str">
        <f t="shared" si="57"/>
        <v/>
      </c>
      <c r="I45" s="62" t="str">
        <f t="shared" si="58"/>
        <v/>
      </c>
      <c r="J45" s="81" t="s">
        <v>538</v>
      </c>
      <c r="K45" s="153" t="s">
        <v>426</v>
      </c>
      <c r="L45" s="80"/>
      <c r="M45" s="73"/>
      <c r="N45" s="73">
        <v>1</v>
      </c>
      <c r="O45" s="73">
        <v>1</v>
      </c>
      <c r="P45" s="15"/>
      <c r="Q45" s="138"/>
      <c r="R45" s="39" t="str">
        <f t="shared" si="45"/>
        <v/>
      </c>
      <c r="S45" s="39"/>
      <c r="T45" s="39"/>
      <c r="U45" s="39"/>
      <c r="V45" s="39"/>
      <c r="W45" s="39"/>
      <c r="X45" s="39"/>
      <c r="Y45" s="39"/>
      <c r="Z45" s="39"/>
    </row>
    <row r="46" spans="2:26" s="6" customFormat="1" ht="60" customHeight="1">
      <c r="B46" s="362" t="s">
        <v>427</v>
      </c>
      <c r="C46" s="59" t="str">
        <f t="shared" si="52"/>
        <v/>
      </c>
      <c r="D46" s="59" t="str">
        <f t="shared" si="53"/>
        <v/>
      </c>
      <c r="E46" s="59" t="str">
        <f t="shared" si="54"/>
        <v/>
      </c>
      <c r="F46" s="59" t="str">
        <f t="shared" si="55"/>
        <v/>
      </c>
      <c r="G46" s="59" t="str">
        <f t="shared" si="56"/>
        <v/>
      </c>
      <c r="H46" s="59" t="str">
        <f t="shared" si="57"/>
        <v/>
      </c>
      <c r="I46" s="59">
        <f t="shared" si="58"/>
        <v>1</v>
      </c>
      <c r="J46" s="83" t="s">
        <v>462</v>
      </c>
      <c r="K46" s="155" t="s">
        <v>428</v>
      </c>
      <c r="L46" s="74">
        <v>1</v>
      </c>
      <c r="M46" s="74"/>
      <c r="N46" s="74"/>
      <c r="O46" s="74"/>
      <c r="P46" s="11"/>
      <c r="Q46" s="138"/>
      <c r="R46" s="39" t="str">
        <f t="shared" si="45"/>
        <v/>
      </c>
      <c r="S46" s="39"/>
      <c r="T46" s="39"/>
      <c r="U46" s="39"/>
      <c r="V46" s="39"/>
      <c r="W46" s="39"/>
      <c r="X46" s="39"/>
      <c r="Y46" s="39"/>
      <c r="Z46" s="39"/>
    </row>
    <row r="47" spans="2:26" s="6" customFormat="1" ht="60" customHeight="1">
      <c r="B47" s="363"/>
      <c r="C47" s="60" t="str">
        <f t="shared" si="37"/>
        <v/>
      </c>
      <c r="D47" s="60" t="str">
        <f t="shared" si="16"/>
        <v/>
      </c>
      <c r="E47" s="60" t="str">
        <f t="shared" ref="E47" si="59">IF($J47="Sexual rights &amp; citizenship",1,"")</f>
        <v/>
      </c>
      <c r="F47" s="60" t="str">
        <f t="shared" si="18"/>
        <v/>
      </c>
      <c r="G47" s="60" t="str">
        <f t="shared" si="19"/>
        <v/>
      </c>
      <c r="H47" s="60">
        <v>1</v>
      </c>
      <c r="I47" s="60">
        <v>1</v>
      </c>
      <c r="J47" s="84" t="s">
        <v>429</v>
      </c>
      <c r="K47" s="156" t="s">
        <v>430</v>
      </c>
      <c r="L47" s="74">
        <v>1</v>
      </c>
      <c r="M47" s="74"/>
      <c r="N47" s="74"/>
      <c r="O47" s="74"/>
      <c r="P47" s="11"/>
      <c r="Q47" s="138"/>
      <c r="R47" s="39" t="str">
        <f t="shared" si="45"/>
        <v/>
      </c>
      <c r="S47" s="39"/>
      <c r="T47" s="39"/>
      <c r="U47" s="39"/>
      <c r="V47" s="39"/>
      <c r="W47" s="39"/>
      <c r="X47" s="39"/>
      <c r="Y47" s="39"/>
      <c r="Z47" s="39"/>
    </row>
    <row r="48" spans="2:26" s="6" customFormat="1" ht="60" customHeight="1">
      <c r="B48" s="363"/>
      <c r="C48" s="60" t="str">
        <f t="shared" ref="C48:C49" si="60">IF($J48="Género",1,"")</f>
        <v/>
      </c>
      <c r="D48" s="60" t="str">
        <f t="shared" ref="D48:D49" si="61">IF($J48="SSR y VIH",1,"")</f>
        <v/>
      </c>
      <c r="E48" s="60" t="str">
        <f t="shared" ref="E48:E49" si="62">IF($J48="Derechos sexuales y ciudadanía",1,"")</f>
        <v/>
      </c>
      <c r="F48" s="60" t="str">
        <f t="shared" ref="F48:F49" si="63">IF($J48="Placer",1,"")</f>
        <v/>
      </c>
      <c r="G48" s="60" t="str">
        <f t="shared" ref="G48:G49" si="64">IF($J48="Violencia",1,"")</f>
        <v/>
      </c>
      <c r="H48" s="60" t="str">
        <f t="shared" ref="H48:H49" si="65">IF($J48="Diversidad",1,"")</f>
        <v/>
      </c>
      <c r="I48" s="60">
        <f t="shared" ref="I48:I49" si="66">IF($J48="Relaciones",1,"")</f>
        <v>1</v>
      </c>
      <c r="J48" s="84" t="s">
        <v>462</v>
      </c>
      <c r="K48" s="156" t="s">
        <v>431</v>
      </c>
      <c r="L48" s="74">
        <v>1</v>
      </c>
      <c r="M48" s="74"/>
      <c r="N48" s="74"/>
      <c r="O48" s="74"/>
      <c r="P48" s="11"/>
      <c r="Q48" s="138"/>
      <c r="R48" s="39" t="str">
        <f t="shared" si="45"/>
        <v/>
      </c>
      <c r="S48" s="39"/>
      <c r="T48" s="39"/>
      <c r="U48" s="39"/>
      <c r="V48" s="39"/>
      <c r="W48" s="39"/>
      <c r="X48" s="39"/>
      <c r="Y48" s="39"/>
      <c r="Z48" s="39"/>
    </row>
    <row r="49" spans="2:26" s="6" customFormat="1" ht="60" customHeight="1">
      <c r="B49" s="363"/>
      <c r="C49" s="60" t="str">
        <f t="shared" si="60"/>
        <v/>
      </c>
      <c r="D49" s="60" t="str">
        <f t="shared" si="61"/>
        <v/>
      </c>
      <c r="E49" s="60" t="str">
        <f t="shared" si="62"/>
        <v/>
      </c>
      <c r="F49" s="60" t="str">
        <f t="shared" si="63"/>
        <v/>
      </c>
      <c r="G49" s="60" t="str">
        <f t="shared" si="64"/>
        <v/>
      </c>
      <c r="H49" s="60" t="str">
        <f t="shared" si="65"/>
        <v/>
      </c>
      <c r="I49" s="60">
        <f t="shared" si="66"/>
        <v>1</v>
      </c>
      <c r="J49" s="84" t="s">
        <v>462</v>
      </c>
      <c r="K49" s="156" t="s">
        <v>432</v>
      </c>
      <c r="L49" s="74">
        <v>1</v>
      </c>
      <c r="M49" s="74"/>
      <c r="N49" s="74"/>
      <c r="O49" s="112">
        <v>1</v>
      </c>
      <c r="P49" s="11"/>
      <c r="Q49" s="138"/>
      <c r="R49" s="39" t="str">
        <f t="shared" si="45"/>
        <v/>
      </c>
      <c r="S49" s="39"/>
      <c r="T49" s="39"/>
      <c r="U49" s="39"/>
      <c r="V49" s="39"/>
      <c r="W49" s="39"/>
      <c r="X49" s="39"/>
      <c r="Y49" s="39"/>
      <c r="Z49" s="39"/>
    </row>
    <row r="50" spans="2:26" s="6" customFormat="1" ht="60" customHeight="1">
      <c r="B50" s="363"/>
      <c r="C50" s="60" t="str">
        <f t="shared" si="37"/>
        <v/>
      </c>
      <c r="D50" s="60" t="str">
        <f t="shared" si="16"/>
        <v/>
      </c>
      <c r="E50" s="60">
        <v>1</v>
      </c>
      <c r="F50" s="60" t="str">
        <f t="shared" si="18"/>
        <v/>
      </c>
      <c r="G50" s="60" t="str">
        <f t="shared" si="19"/>
        <v/>
      </c>
      <c r="H50" s="60" t="str">
        <f t="shared" si="21"/>
        <v/>
      </c>
      <c r="I50" s="60">
        <v>1</v>
      </c>
      <c r="J50" s="84" t="s">
        <v>433</v>
      </c>
      <c r="K50" s="156" t="s">
        <v>434</v>
      </c>
      <c r="L50" s="74">
        <v>1</v>
      </c>
      <c r="M50" s="74"/>
      <c r="N50" s="74"/>
      <c r="O50" s="112">
        <v>1</v>
      </c>
      <c r="P50" s="11"/>
      <c r="Q50" s="138"/>
      <c r="R50" s="39" t="str">
        <f t="shared" si="45"/>
        <v/>
      </c>
      <c r="S50" s="39"/>
      <c r="T50" s="39"/>
      <c r="U50" s="39"/>
      <c r="V50" s="39"/>
      <c r="W50" s="39"/>
      <c r="X50" s="39"/>
      <c r="Y50" s="39"/>
      <c r="Z50" s="39"/>
    </row>
    <row r="51" spans="2:26" s="6" customFormat="1" ht="60" customHeight="1">
      <c r="B51" s="363"/>
      <c r="C51" s="60" t="str">
        <f t="shared" si="37"/>
        <v/>
      </c>
      <c r="D51" s="60" t="str">
        <f t="shared" si="16"/>
        <v/>
      </c>
      <c r="E51" s="60" t="str">
        <f t="shared" ref="E51:E65" si="67">IF($J51="Sexual rights &amp; citizenship",1,"")</f>
        <v/>
      </c>
      <c r="F51" s="60" t="str">
        <f t="shared" si="18"/>
        <v/>
      </c>
      <c r="G51" s="60">
        <v>1</v>
      </c>
      <c r="H51" s="60" t="str">
        <f t="shared" si="21"/>
        <v/>
      </c>
      <c r="I51" s="60">
        <v>1</v>
      </c>
      <c r="J51" s="84" t="s">
        <v>435</v>
      </c>
      <c r="K51" s="156" t="s">
        <v>396</v>
      </c>
      <c r="L51" s="74">
        <v>1</v>
      </c>
      <c r="M51" s="74"/>
      <c r="N51" s="74"/>
      <c r="O51" s="74"/>
      <c r="P51" s="11"/>
      <c r="Q51" s="138"/>
      <c r="R51" s="39" t="str">
        <f t="shared" si="45"/>
        <v/>
      </c>
      <c r="S51" s="39"/>
      <c r="T51" s="39"/>
      <c r="U51" s="39"/>
      <c r="V51" s="39"/>
      <c r="W51" s="39"/>
      <c r="X51" s="39"/>
      <c r="Y51" s="39"/>
      <c r="Z51" s="39"/>
    </row>
    <row r="52" spans="2:26" s="6" customFormat="1" ht="60" customHeight="1">
      <c r="B52" s="363"/>
      <c r="C52" s="60" t="str">
        <f t="shared" si="37"/>
        <v/>
      </c>
      <c r="D52" s="60" t="str">
        <f t="shared" si="16"/>
        <v/>
      </c>
      <c r="E52" s="60" t="str">
        <f t="shared" si="67"/>
        <v/>
      </c>
      <c r="F52" s="60" t="str">
        <f t="shared" si="18"/>
        <v/>
      </c>
      <c r="G52" s="60">
        <v>1</v>
      </c>
      <c r="H52" s="60" t="str">
        <f t="shared" si="21"/>
        <v/>
      </c>
      <c r="I52" s="60">
        <v>1</v>
      </c>
      <c r="J52" s="84" t="s">
        <v>435</v>
      </c>
      <c r="K52" s="156" t="s">
        <v>397</v>
      </c>
      <c r="L52" s="74">
        <v>1</v>
      </c>
      <c r="M52" s="74"/>
      <c r="N52" s="74"/>
      <c r="O52" s="74"/>
      <c r="P52" s="11"/>
      <c r="Q52" s="138"/>
      <c r="R52" s="39" t="str">
        <f t="shared" si="45"/>
        <v/>
      </c>
      <c r="S52" s="39"/>
      <c r="T52" s="39"/>
      <c r="U52" s="39"/>
      <c r="V52" s="39"/>
      <c r="W52" s="39"/>
      <c r="X52" s="39"/>
      <c r="Y52" s="39"/>
      <c r="Z52" s="39"/>
    </row>
    <row r="53" spans="2:26" s="6" customFormat="1" ht="60" customHeight="1">
      <c r="B53" s="363"/>
      <c r="C53" s="60" t="str">
        <f t="shared" si="37"/>
        <v/>
      </c>
      <c r="D53" s="60" t="str">
        <f t="shared" si="16"/>
        <v/>
      </c>
      <c r="E53" s="60" t="str">
        <f t="shared" si="67"/>
        <v/>
      </c>
      <c r="F53" s="60" t="str">
        <f t="shared" si="18"/>
        <v/>
      </c>
      <c r="G53" s="60">
        <v>1</v>
      </c>
      <c r="H53" s="60" t="str">
        <f t="shared" si="21"/>
        <v/>
      </c>
      <c r="I53" s="60">
        <v>1</v>
      </c>
      <c r="J53" s="84" t="s">
        <v>435</v>
      </c>
      <c r="K53" s="156" t="s">
        <v>398</v>
      </c>
      <c r="L53" s="74">
        <v>1</v>
      </c>
      <c r="M53" s="74"/>
      <c r="N53" s="74"/>
      <c r="O53" s="74"/>
      <c r="P53" s="11"/>
      <c r="Q53" s="138"/>
      <c r="R53" s="39" t="str">
        <f t="shared" si="45"/>
        <v/>
      </c>
      <c r="S53" s="39"/>
      <c r="T53" s="39"/>
      <c r="U53" s="39"/>
      <c r="V53" s="39"/>
      <c r="W53" s="39"/>
      <c r="X53" s="39"/>
      <c r="Y53" s="39"/>
      <c r="Z53" s="39"/>
    </row>
    <row r="54" spans="2:26" s="6" customFormat="1" ht="60" customHeight="1">
      <c r="B54" s="363"/>
      <c r="C54" s="60" t="str">
        <f t="shared" ref="C54:C59" si="68">IF($J54="Género",1,"")</f>
        <v/>
      </c>
      <c r="D54" s="60" t="str">
        <f t="shared" ref="D54:D59" si="69">IF($J54="SSR y VIH",1,"")</f>
        <v/>
      </c>
      <c r="E54" s="60" t="str">
        <f t="shared" ref="E54:E59" si="70">IF($J54="Derechos sexuales y ciudadanía",1,"")</f>
        <v/>
      </c>
      <c r="F54" s="60" t="str">
        <f t="shared" ref="F54:F59" si="71">IF($J54="Placer",1,"")</f>
        <v/>
      </c>
      <c r="G54" s="60" t="str">
        <f t="shared" ref="G54:G59" si="72">IF($J54="Violencia",1,"")</f>
        <v/>
      </c>
      <c r="H54" s="60" t="str">
        <f t="shared" ref="H54:H59" si="73">IF($J54="Diversidad",1,"")</f>
        <v/>
      </c>
      <c r="I54" s="60">
        <f t="shared" ref="I54:I59" si="74">IF($J54="Relaciones",1,"")</f>
        <v>1</v>
      </c>
      <c r="J54" s="84" t="s">
        <v>462</v>
      </c>
      <c r="K54" s="156" t="s">
        <v>442</v>
      </c>
      <c r="L54" s="74"/>
      <c r="M54" s="74">
        <v>1</v>
      </c>
      <c r="N54" s="74"/>
      <c r="O54" s="74">
        <v>1</v>
      </c>
      <c r="P54" s="11"/>
      <c r="Q54" s="138"/>
      <c r="R54" s="39" t="str">
        <f t="shared" si="45"/>
        <v/>
      </c>
      <c r="S54" s="39"/>
      <c r="T54" s="39"/>
      <c r="U54" s="39"/>
      <c r="V54" s="39"/>
      <c r="W54" s="39"/>
      <c r="X54" s="39"/>
      <c r="Y54" s="39"/>
      <c r="Z54" s="39"/>
    </row>
    <row r="55" spans="2:26" s="6" customFormat="1" ht="60" customHeight="1">
      <c r="B55" s="363"/>
      <c r="C55" s="60" t="str">
        <f t="shared" si="68"/>
        <v/>
      </c>
      <c r="D55" s="60" t="str">
        <f t="shared" si="69"/>
        <v/>
      </c>
      <c r="E55" s="60" t="str">
        <f t="shared" si="70"/>
        <v/>
      </c>
      <c r="F55" s="60" t="str">
        <f t="shared" si="71"/>
        <v/>
      </c>
      <c r="G55" s="60" t="str">
        <f t="shared" si="72"/>
        <v/>
      </c>
      <c r="H55" s="60" t="str">
        <f t="shared" si="73"/>
        <v/>
      </c>
      <c r="I55" s="60">
        <f t="shared" si="74"/>
        <v>1</v>
      </c>
      <c r="J55" s="84" t="s">
        <v>462</v>
      </c>
      <c r="K55" s="156" t="s">
        <v>443</v>
      </c>
      <c r="L55" s="74"/>
      <c r="M55" s="74">
        <v>1</v>
      </c>
      <c r="N55" s="74"/>
      <c r="O55" s="74"/>
      <c r="P55" s="11"/>
      <c r="Q55" s="138"/>
      <c r="R55" s="39" t="str">
        <f t="shared" si="45"/>
        <v/>
      </c>
      <c r="S55" s="39"/>
      <c r="T55" s="39"/>
      <c r="U55" s="39"/>
      <c r="V55" s="39"/>
      <c r="W55" s="39"/>
      <c r="X55" s="39"/>
      <c r="Y55" s="39"/>
      <c r="Z55" s="39"/>
    </row>
    <row r="56" spans="2:26" s="6" customFormat="1" ht="60" customHeight="1">
      <c r="B56" s="363"/>
      <c r="C56" s="60" t="str">
        <f t="shared" si="68"/>
        <v/>
      </c>
      <c r="D56" s="60" t="str">
        <f t="shared" si="69"/>
        <v/>
      </c>
      <c r="E56" s="60" t="str">
        <f t="shared" si="70"/>
        <v/>
      </c>
      <c r="F56" s="60" t="str">
        <f t="shared" si="71"/>
        <v/>
      </c>
      <c r="G56" s="60" t="str">
        <f t="shared" si="72"/>
        <v/>
      </c>
      <c r="H56" s="60" t="str">
        <f t="shared" si="73"/>
        <v/>
      </c>
      <c r="I56" s="60">
        <f t="shared" si="74"/>
        <v>1</v>
      </c>
      <c r="J56" s="84" t="s">
        <v>462</v>
      </c>
      <c r="K56" s="156" t="s">
        <v>444</v>
      </c>
      <c r="L56" s="74"/>
      <c r="M56" s="74">
        <v>1</v>
      </c>
      <c r="N56" s="74"/>
      <c r="O56" s="74">
        <v>1</v>
      </c>
      <c r="P56" s="11"/>
      <c r="Q56" s="138"/>
      <c r="R56" s="39" t="str">
        <f t="shared" si="45"/>
        <v/>
      </c>
      <c r="S56" s="39"/>
      <c r="T56" s="39"/>
      <c r="U56" s="39"/>
      <c r="V56" s="39"/>
      <c r="W56" s="39"/>
      <c r="X56" s="39"/>
      <c r="Y56" s="39"/>
      <c r="Z56" s="39"/>
    </row>
    <row r="57" spans="2:26" s="6" customFormat="1" ht="60" customHeight="1">
      <c r="B57" s="363"/>
      <c r="C57" s="61" t="str">
        <f t="shared" si="68"/>
        <v/>
      </c>
      <c r="D57" s="60" t="str">
        <f t="shared" si="69"/>
        <v/>
      </c>
      <c r="E57" s="61" t="str">
        <f t="shared" si="70"/>
        <v/>
      </c>
      <c r="F57" s="61" t="str">
        <f t="shared" si="71"/>
        <v/>
      </c>
      <c r="G57" s="61" t="str">
        <f t="shared" si="72"/>
        <v/>
      </c>
      <c r="H57" s="61" t="str">
        <f t="shared" si="73"/>
        <v/>
      </c>
      <c r="I57" s="61">
        <f t="shared" si="74"/>
        <v>1</v>
      </c>
      <c r="J57" s="84" t="s">
        <v>462</v>
      </c>
      <c r="K57" s="156" t="s">
        <v>445</v>
      </c>
      <c r="L57" s="76"/>
      <c r="M57" s="76"/>
      <c r="N57" s="76">
        <v>1</v>
      </c>
      <c r="O57" s="76"/>
      <c r="P57" s="11"/>
      <c r="Q57" s="138"/>
      <c r="R57" s="39" t="str">
        <f t="shared" si="45"/>
        <v/>
      </c>
      <c r="S57" s="39"/>
      <c r="T57" s="39"/>
      <c r="U57" s="39"/>
      <c r="V57" s="39"/>
      <c r="W57" s="39"/>
      <c r="X57" s="39"/>
      <c r="Y57" s="39"/>
      <c r="Z57" s="39"/>
    </row>
    <row r="58" spans="2:26" s="6" customFormat="1" ht="60" customHeight="1">
      <c r="B58" s="364"/>
      <c r="C58" s="63" t="str">
        <f t="shared" si="68"/>
        <v/>
      </c>
      <c r="D58" s="63" t="str">
        <f t="shared" si="69"/>
        <v/>
      </c>
      <c r="E58" s="63" t="str">
        <f t="shared" si="70"/>
        <v/>
      </c>
      <c r="F58" s="63" t="str">
        <f t="shared" si="71"/>
        <v/>
      </c>
      <c r="G58" s="63" t="str">
        <f t="shared" si="72"/>
        <v/>
      </c>
      <c r="H58" s="63" t="str">
        <f t="shared" si="73"/>
        <v/>
      </c>
      <c r="I58" s="63">
        <f t="shared" si="74"/>
        <v>1</v>
      </c>
      <c r="J58" s="82" t="s">
        <v>462</v>
      </c>
      <c r="K58" s="157" t="s">
        <v>446</v>
      </c>
      <c r="L58" s="80"/>
      <c r="M58" s="73"/>
      <c r="N58" s="73">
        <v>1</v>
      </c>
      <c r="O58" s="73"/>
      <c r="P58" s="15"/>
      <c r="Q58" s="138"/>
      <c r="R58" s="39" t="str">
        <f t="shared" si="45"/>
        <v/>
      </c>
      <c r="S58" s="39"/>
      <c r="T58" s="39"/>
      <c r="U58" s="39"/>
      <c r="V58" s="39"/>
      <c r="W58" s="39"/>
      <c r="X58" s="39"/>
      <c r="Y58" s="39"/>
      <c r="Z58" s="39"/>
    </row>
    <row r="59" spans="2:26" s="6" customFormat="1" ht="60" customHeight="1">
      <c r="B59" s="363" t="s">
        <v>447</v>
      </c>
      <c r="C59" s="60" t="str">
        <f t="shared" si="68"/>
        <v/>
      </c>
      <c r="D59" s="60" t="str">
        <f t="shared" si="69"/>
        <v/>
      </c>
      <c r="E59" s="60" t="str">
        <f t="shared" si="70"/>
        <v/>
      </c>
      <c r="F59" s="60" t="str">
        <f t="shared" si="71"/>
        <v/>
      </c>
      <c r="G59" s="60" t="str">
        <f t="shared" si="72"/>
        <v/>
      </c>
      <c r="H59" s="60" t="str">
        <f t="shared" si="73"/>
        <v/>
      </c>
      <c r="I59" s="60">
        <f t="shared" si="74"/>
        <v>1</v>
      </c>
      <c r="J59" s="84" t="s">
        <v>462</v>
      </c>
      <c r="K59" s="155" t="s">
        <v>404</v>
      </c>
      <c r="L59" s="74"/>
      <c r="M59" s="74"/>
      <c r="N59" s="74"/>
      <c r="O59" s="74">
        <v>1</v>
      </c>
      <c r="P59" s="11"/>
      <c r="Q59" s="138"/>
      <c r="R59" s="39" t="str">
        <f t="shared" si="45"/>
        <v/>
      </c>
      <c r="S59" s="39"/>
      <c r="T59" s="39"/>
      <c r="U59" s="39"/>
      <c r="V59" s="39"/>
      <c r="W59" s="39"/>
      <c r="X59" s="39"/>
      <c r="Y59" s="39"/>
      <c r="Z59" s="39"/>
    </row>
    <row r="60" spans="2:26" s="6" customFormat="1" ht="60" customHeight="1">
      <c r="B60" s="363"/>
      <c r="C60" s="60"/>
      <c r="D60" s="60"/>
      <c r="E60" s="60"/>
      <c r="F60" s="60"/>
      <c r="G60" s="60">
        <v>1</v>
      </c>
      <c r="H60" s="60" t="str">
        <f t="shared" si="21"/>
        <v/>
      </c>
      <c r="I60" s="60">
        <v>1</v>
      </c>
      <c r="J60" s="84" t="s">
        <v>435</v>
      </c>
      <c r="K60" s="156" t="s">
        <v>405</v>
      </c>
      <c r="L60" s="74"/>
      <c r="M60" s="74"/>
      <c r="N60" s="74">
        <v>1</v>
      </c>
      <c r="O60" s="74"/>
      <c r="P60" s="11"/>
      <c r="Q60" s="138"/>
      <c r="R60" s="39" t="str">
        <f t="shared" si="45"/>
        <v/>
      </c>
      <c r="S60" s="39"/>
      <c r="T60" s="39"/>
      <c r="U60" s="39"/>
      <c r="V60" s="39"/>
      <c r="W60" s="39"/>
      <c r="X60" s="39"/>
      <c r="Y60" s="39"/>
      <c r="Z60" s="39"/>
    </row>
    <row r="61" spans="2:26" s="6" customFormat="1" ht="60" customHeight="1">
      <c r="B61" s="363"/>
      <c r="C61" s="61" t="str">
        <f t="shared" si="37"/>
        <v/>
      </c>
      <c r="D61" s="61">
        <v>1</v>
      </c>
      <c r="E61" s="61" t="str">
        <f t="shared" si="67"/>
        <v/>
      </c>
      <c r="F61" s="61" t="str">
        <f t="shared" si="18"/>
        <v/>
      </c>
      <c r="G61" s="61" t="str">
        <f t="shared" si="19"/>
        <v/>
      </c>
      <c r="H61" s="61" t="str">
        <f t="shared" si="21"/>
        <v/>
      </c>
      <c r="I61" s="61">
        <v>1</v>
      </c>
      <c r="J61" s="81" t="s">
        <v>406</v>
      </c>
      <c r="K61" s="153" t="s">
        <v>407</v>
      </c>
      <c r="L61" s="72">
        <v>1</v>
      </c>
      <c r="M61" s="72"/>
      <c r="N61" s="72"/>
      <c r="O61" s="72"/>
      <c r="P61" s="11"/>
      <c r="Q61" s="138"/>
      <c r="R61" s="39" t="str">
        <f t="shared" si="45"/>
        <v/>
      </c>
      <c r="S61" s="39"/>
      <c r="T61" s="39"/>
      <c r="U61" s="39"/>
      <c r="V61" s="39"/>
      <c r="W61" s="39"/>
      <c r="X61" s="39"/>
      <c r="Y61" s="39"/>
      <c r="Z61" s="39"/>
    </row>
    <row r="62" spans="2:26" s="6" customFormat="1" ht="60" customHeight="1">
      <c r="B62" s="363"/>
      <c r="C62" s="61" t="str">
        <f t="shared" ref="C62:C64" si="75">IF($J62="Género",1,"")</f>
        <v/>
      </c>
      <c r="D62" s="61" t="str">
        <f t="shared" ref="D62:D64" si="76">IF($J62="SSR y VIH",1,"")</f>
        <v/>
      </c>
      <c r="E62" s="61" t="str">
        <f t="shared" ref="E62:E64" si="77">IF($J62="Derechos sexuales y ciudadanía",1,"")</f>
        <v/>
      </c>
      <c r="F62" s="61" t="str">
        <f t="shared" ref="F62:F64" si="78">IF($J62="Placer",1,"")</f>
        <v/>
      </c>
      <c r="G62" s="61" t="str">
        <f t="shared" ref="G62:G64" si="79">IF($J62="Violencia",1,"")</f>
        <v/>
      </c>
      <c r="H62" s="61" t="str">
        <f t="shared" ref="H62:H64" si="80">IF($J62="Diversidad",1,"")</f>
        <v/>
      </c>
      <c r="I62" s="61">
        <f t="shared" ref="I62:I64" si="81">IF($J62="Relaciones",1,"")</f>
        <v>1</v>
      </c>
      <c r="J62" s="81" t="s">
        <v>462</v>
      </c>
      <c r="K62" s="153" t="s">
        <v>408</v>
      </c>
      <c r="L62" s="72"/>
      <c r="M62" s="72">
        <v>1</v>
      </c>
      <c r="N62" s="72"/>
      <c r="O62" s="72"/>
      <c r="P62" s="11"/>
      <c r="Q62" s="138"/>
      <c r="R62" s="39" t="str">
        <f t="shared" si="45"/>
        <v/>
      </c>
      <c r="S62" s="39"/>
      <c r="T62" s="39"/>
      <c r="U62" s="39"/>
      <c r="V62" s="39"/>
      <c r="W62" s="39"/>
      <c r="X62" s="39"/>
      <c r="Y62" s="39"/>
      <c r="Z62" s="39"/>
    </row>
    <row r="63" spans="2:26" s="6" customFormat="1" ht="60" customHeight="1">
      <c r="B63" s="363"/>
      <c r="C63" s="61" t="str">
        <f t="shared" si="75"/>
        <v/>
      </c>
      <c r="D63" s="61" t="str">
        <f t="shared" si="76"/>
        <v/>
      </c>
      <c r="E63" s="61" t="str">
        <f t="shared" si="77"/>
        <v/>
      </c>
      <c r="F63" s="61" t="str">
        <f t="shared" si="78"/>
        <v/>
      </c>
      <c r="G63" s="61" t="str">
        <f t="shared" si="79"/>
        <v/>
      </c>
      <c r="H63" s="61" t="str">
        <f t="shared" si="80"/>
        <v/>
      </c>
      <c r="I63" s="61">
        <f t="shared" si="81"/>
        <v>1</v>
      </c>
      <c r="J63" s="81" t="s">
        <v>462</v>
      </c>
      <c r="K63" s="153" t="s">
        <v>409</v>
      </c>
      <c r="L63" s="72"/>
      <c r="M63" s="72"/>
      <c r="N63" s="72">
        <v>1</v>
      </c>
      <c r="O63" s="72"/>
      <c r="P63" s="11"/>
      <c r="Q63" s="138"/>
      <c r="R63" s="39" t="str">
        <f t="shared" si="45"/>
        <v/>
      </c>
      <c r="S63" s="39"/>
      <c r="T63" s="39"/>
      <c r="U63" s="39"/>
      <c r="V63" s="39"/>
      <c r="W63" s="39"/>
      <c r="X63" s="39"/>
      <c r="Y63" s="39"/>
      <c r="Z63" s="39"/>
    </row>
    <row r="64" spans="2:26" s="6" customFormat="1" ht="60" customHeight="1">
      <c r="B64" s="363"/>
      <c r="C64" s="61" t="str">
        <f t="shared" si="75"/>
        <v/>
      </c>
      <c r="D64" s="61" t="str">
        <f t="shared" si="76"/>
        <v/>
      </c>
      <c r="E64" s="61" t="str">
        <f t="shared" si="77"/>
        <v/>
      </c>
      <c r="F64" s="61" t="str">
        <f t="shared" si="78"/>
        <v/>
      </c>
      <c r="G64" s="61" t="str">
        <f t="shared" si="79"/>
        <v/>
      </c>
      <c r="H64" s="61" t="str">
        <f t="shared" si="80"/>
        <v/>
      </c>
      <c r="I64" s="61">
        <f t="shared" si="81"/>
        <v>1</v>
      </c>
      <c r="J64" s="81" t="s">
        <v>462</v>
      </c>
      <c r="K64" s="153" t="s">
        <v>410</v>
      </c>
      <c r="L64" s="72"/>
      <c r="M64" s="72"/>
      <c r="N64" s="72">
        <v>1</v>
      </c>
      <c r="O64" s="72"/>
      <c r="P64" s="11"/>
      <c r="Q64" s="138"/>
      <c r="R64" s="39" t="str">
        <f t="shared" si="45"/>
        <v/>
      </c>
      <c r="S64" s="39"/>
      <c r="T64" s="39"/>
      <c r="U64" s="39"/>
      <c r="V64" s="39"/>
      <c r="W64" s="39"/>
      <c r="X64" s="39"/>
      <c r="Y64" s="39"/>
      <c r="Z64" s="39"/>
    </row>
    <row r="65" spans="2:26" s="6" customFormat="1" ht="60" customHeight="1">
      <c r="B65" s="363"/>
      <c r="C65" s="61" t="str">
        <f t="shared" si="37"/>
        <v/>
      </c>
      <c r="D65" s="61">
        <v>1</v>
      </c>
      <c r="E65" s="61" t="str">
        <f t="shared" si="67"/>
        <v/>
      </c>
      <c r="F65" s="61" t="str">
        <f t="shared" si="18"/>
        <v/>
      </c>
      <c r="G65" s="61" t="str">
        <f t="shared" si="19"/>
        <v/>
      </c>
      <c r="H65" s="61" t="str">
        <f t="shared" si="21"/>
        <v/>
      </c>
      <c r="I65" s="61">
        <v>1</v>
      </c>
      <c r="J65" s="81" t="s">
        <v>411</v>
      </c>
      <c r="K65" s="153" t="s">
        <v>412</v>
      </c>
      <c r="L65" s="72"/>
      <c r="M65" s="72"/>
      <c r="N65" s="72">
        <v>1</v>
      </c>
      <c r="O65" s="72"/>
      <c r="P65" s="11"/>
      <c r="Q65" s="138"/>
      <c r="R65" s="39" t="str">
        <f t="shared" si="45"/>
        <v/>
      </c>
      <c r="S65" s="39"/>
      <c r="T65" s="39"/>
      <c r="U65" s="39"/>
      <c r="V65" s="39"/>
      <c r="W65" s="39"/>
      <c r="X65" s="39"/>
      <c r="Y65" s="39"/>
      <c r="Z65" s="39"/>
    </row>
    <row r="66" spans="2:26" s="6" customFormat="1" ht="60" customHeight="1">
      <c r="B66" s="363"/>
      <c r="C66" s="62" t="str">
        <f t="shared" ref="C66:C77" si="82">IF($J66="Género",1,"")</f>
        <v/>
      </c>
      <c r="D66" s="62" t="str">
        <f t="shared" ref="D66:D77" si="83">IF($J66="SSR y VIH",1,"")</f>
        <v/>
      </c>
      <c r="E66" s="62" t="str">
        <f t="shared" ref="E66:E77" si="84">IF($J66="Derechos sexuales y ciudadanía",1,"")</f>
        <v/>
      </c>
      <c r="F66" s="62" t="str">
        <f t="shared" ref="F66:F77" si="85">IF($J66="Placer",1,"")</f>
        <v/>
      </c>
      <c r="G66" s="62" t="str">
        <f t="shared" ref="G66:G77" si="86">IF($J66="Violencia",1,"")</f>
        <v/>
      </c>
      <c r="H66" s="62" t="str">
        <f t="shared" ref="H66:H77" si="87">IF($J66="Diversidad",1,"")</f>
        <v/>
      </c>
      <c r="I66" s="62">
        <f t="shared" ref="I66:I77" si="88">IF($J66="Relaciones",1,"")</f>
        <v>1</v>
      </c>
      <c r="J66" s="81" t="s">
        <v>462</v>
      </c>
      <c r="K66" s="153" t="s">
        <v>413</v>
      </c>
      <c r="L66" s="75"/>
      <c r="M66" s="75"/>
      <c r="N66" s="75">
        <v>1</v>
      </c>
      <c r="O66" s="75">
        <v>1</v>
      </c>
      <c r="P66" s="11"/>
      <c r="Q66" s="138"/>
      <c r="R66" s="39" t="str">
        <f t="shared" si="45"/>
        <v/>
      </c>
      <c r="S66" s="39"/>
      <c r="T66" s="39"/>
      <c r="U66" s="39"/>
      <c r="V66" s="39"/>
      <c r="W66" s="39"/>
      <c r="X66" s="39"/>
      <c r="Y66" s="39"/>
      <c r="Z66" s="39"/>
    </row>
    <row r="67" spans="2:26" s="6" customFormat="1" ht="60" customHeight="1">
      <c r="B67" s="364"/>
      <c r="C67" s="62" t="str">
        <f t="shared" si="82"/>
        <v/>
      </c>
      <c r="D67" s="62">
        <f t="shared" si="83"/>
        <v>1</v>
      </c>
      <c r="E67" s="62" t="str">
        <f t="shared" si="84"/>
        <v/>
      </c>
      <c r="F67" s="62" t="str">
        <f t="shared" si="85"/>
        <v/>
      </c>
      <c r="G67" s="62" t="str">
        <f t="shared" si="86"/>
        <v/>
      </c>
      <c r="H67" s="62" t="str">
        <f t="shared" si="87"/>
        <v/>
      </c>
      <c r="I67" s="62" t="str">
        <f t="shared" si="88"/>
        <v/>
      </c>
      <c r="J67" s="81" t="s">
        <v>498</v>
      </c>
      <c r="K67" s="153" t="s">
        <v>373</v>
      </c>
      <c r="L67" s="80"/>
      <c r="M67" s="73"/>
      <c r="N67" s="73"/>
      <c r="O67" s="73">
        <v>1</v>
      </c>
      <c r="P67" s="15"/>
      <c r="Q67" s="138"/>
      <c r="R67" s="39" t="str">
        <f t="shared" si="45"/>
        <v/>
      </c>
      <c r="S67" s="39"/>
      <c r="T67" s="39"/>
      <c r="U67" s="39"/>
      <c r="V67" s="39"/>
      <c r="W67" s="39"/>
      <c r="X67" s="39"/>
      <c r="Y67" s="39"/>
      <c r="Z67" s="39"/>
    </row>
    <row r="68" spans="2:26" s="6" customFormat="1" ht="60" customHeight="1">
      <c r="B68" s="362" t="s">
        <v>374</v>
      </c>
      <c r="C68" s="59" t="str">
        <f t="shared" si="82"/>
        <v/>
      </c>
      <c r="D68" s="59">
        <f t="shared" si="83"/>
        <v>1</v>
      </c>
      <c r="E68" s="59" t="str">
        <f t="shared" si="84"/>
        <v/>
      </c>
      <c r="F68" s="59" t="str">
        <f t="shared" si="85"/>
        <v/>
      </c>
      <c r="G68" s="59" t="str">
        <f t="shared" si="86"/>
        <v/>
      </c>
      <c r="H68" s="59" t="str">
        <f t="shared" si="87"/>
        <v/>
      </c>
      <c r="I68" s="59" t="str">
        <f t="shared" si="88"/>
        <v/>
      </c>
      <c r="J68" s="83" t="s">
        <v>498</v>
      </c>
      <c r="K68" s="155" t="s">
        <v>375</v>
      </c>
      <c r="L68" s="74">
        <v>1</v>
      </c>
      <c r="M68" s="74"/>
      <c r="N68" s="74"/>
      <c r="O68" s="74"/>
      <c r="P68" s="20"/>
      <c r="Q68" s="138"/>
      <c r="R68" s="39" t="str">
        <f t="shared" si="45"/>
        <v/>
      </c>
      <c r="S68" s="39"/>
      <c r="T68" s="39"/>
      <c r="U68" s="39"/>
      <c r="V68" s="39"/>
      <c r="W68" s="39"/>
      <c r="X68" s="39"/>
      <c r="Y68" s="39"/>
      <c r="Z68" s="39"/>
    </row>
    <row r="69" spans="2:26" s="6" customFormat="1" ht="60" customHeight="1">
      <c r="B69" s="363"/>
      <c r="C69" s="61" t="str">
        <f t="shared" si="82"/>
        <v/>
      </c>
      <c r="D69" s="61">
        <f t="shared" si="83"/>
        <v>1</v>
      </c>
      <c r="E69" s="61" t="str">
        <f t="shared" si="84"/>
        <v/>
      </c>
      <c r="F69" s="61" t="str">
        <f t="shared" si="85"/>
        <v/>
      </c>
      <c r="G69" s="61" t="str">
        <f t="shared" si="86"/>
        <v/>
      </c>
      <c r="H69" s="61" t="str">
        <f t="shared" si="87"/>
        <v/>
      </c>
      <c r="I69" s="61" t="str">
        <f t="shared" si="88"/>
        <v/>
      </c>
      <c r="J69" s="81" t="s">
        <v>498</v>
      </c>
      <c r="K69" s="153" t="s">
        <v>418</v>
      </c>
      <c r="L69" s="72">
        <v>1</v>
      </c>
      <c r="M69" s="72"/>
      <c r="N69" s="72"/>
      <c r="O69" s="72"/>
      <c r="P69" s="20"/>
      <c r="Q69" s="138"/>
      <c r="R69" s="39" t="str">
        <f t="shared" ref="R69:R98" si="89">IF(OR(Q69="satisfactorio",Q69="insatisfactorio"),"Insertar comentario","")</f>
        <v/>
      </c>
      <c r="S69" s="39"/>
      <c r="T69" s="39"/>
      <c r="U69" s="39"/>
      <c r="V69" s="39"/>
      <c r="W69" s="39"/>
      <c r="X69" s="39"/>
      <c r="Y69" s="39"/>
      <c r="Z69" s="39"/>
    </row>
    <row r="70" spans="2:26" s="6" customFormat="1" ht="60" customHeight="1">
      <c r="B70" s="363"/>
      <c r="C70" s="61" t="str">
        <f t="shared" si="82"/>
        <v/>
      </c>
      <c r="D70" s="61">
        <f t="shared" si="83"/>
        <v>1</v>
      </c>
      <c r="E70" s="61" t="str">
        <f t="shared" si="84"/>
        <v/>
      </c>
      <c r="F70" s="61" t="str">
        <f t="shared" si="85"/>
        <v/>
      </c>
      <c r="G70" s="61" t="str">
        <f t="shared" si="86"/>
        <v/>
      </c>
      <c r="H70" s="61" t="str">
        <f t="shared" si="87"/>
        <v/>
      </c>
      <c r="I70" s="61" t="str">
        <f t="shared" si="88"/>
        <v/>
      </c>
      <c r="J70" s="81" t="s">
        <v>498</v>
      </c>
      <c r="K70" s="153" t="s">
        <v>419</v>
      </c>
      <c r="L70" s="72">
        <v>1</v>
      </c>
      <c r="M70" s="72"/>
      <c r="N70" s="72"/>
      <c r="O70" s="72"/>
      <c r="P70" s="20"/>
      <c r="Q70" s="138"/>
      <c r="R70" s="39" t="str">
        <f t="shared" si="89"/>
        <v/>
      </c>
      <c r="S70" s="39"/>
      <c r="T70" s="39"/>
      <c r="U70" s="39"/>
      <c r="V70" s="39"/>
      <c r="W70" s="39"/>
      <c r="X70" s="39"/>
      <c r="Y70" s="39"/>
      <c r="Z70" s="39"/>
    </row>
    <row r="71" spans="2:26" s="6" customFormat="1" ht="60" customHeight="1">
      <c r="B71" s="363"/>
      <c r="C71" s="61" t="str">
        <f t="shared" si="82"/>
        <v/>
      </c>
      <c r="D71" s="61">
        <f t="shared" si="83"/>
        <v>1</v>
      </c>
      <c r="E71" s="61" t="str">
        <f t="shared" si="84"/>
        <v/>
      </c>
      <c r="F71" s="61" t="str">
        <f t="shared" si="85"/>
        <v/>
      </c>
      <c r="G71" s="61" t="str">
        <f t="shared" si="86"/>
        <v/>
      </c>
      <c r="H71" s="61" t="str">
        <f t="shared" si="87"/>
        <v/>
      </c>
      <c r="I71" s="61" t="str">
        <f t="shared" si="88"/>
        <v/>
      </c>
      <c r="J71" s="81" t="s">
        <v>498</v>
      </c>
      <c r="K71" s="153" t="s">
        <v>420</v>
      </c>
      <c r="L71" s="72"/>
      <c r="M71" s="72">
        <v>1</v>
      </c>
      <c r="N71" s="72"/>
      <c r="O71" s="72"/>
      <c r="P71" s="20"/>
      <c r="Q71" s="138"/>
      <c r="R71" s="39" t="str">
        <f t="shared" si="89"/>
        <v/>
      </c>
      <c r="S71" s="39"/>
      <c r="T71" s="39"/>
      <c r="U71" s="39"/>
      <c r="V71" s="39"/>
      <c r="W71" s="39"/>
      <c r="X71" s="39"/>
      <c r="Y71" s="39"/>
      <c r="Z71" s="39"/>
    </row>
    <row r="72" spans="2:26" s="6" customFormat="1" ht="60" customHeight="1">
      <c r="B72" s="363"/>
      <c r="C72" s="61" t="str">
        <f t="shared" si="82"/>
        <v/>
      </c>
      <c r="D72" s="61">
        <f t="shared" si="83"/>
        <v>1</v>
      </c>
      <c r="E72" s="61" t="str">
        <f t="shared" si="84"/>
        <v/>
      </c>
      <c r="F72" s="61" t="str">
        <f t="shared" si="85"/>
        <v/>
      </c>
      <c r="G72" s="61" t="str">
        <f t="shared" si="86"/>
        <v/>
      </c>
      <c r="H72" s="61" t="str">
        <f t="shared" si="87"/>
        <v/>
      </c>
      <c r="I72" s="61" t="str">
        <f t="shared" si="88"/>
        <v/>
      </c>
      <c r="J72" s="81" t="s">
        <v>498</v>
      </c>
      <c r="K72" s="153" t="s">
        <v>421</v>
      </c>
      <c r="L72" s="72"/>
      <c r="M72" s="72">
        <v>1</v>
      </c>
      <c r="N72" s="72"/>
      <c r="O72" s="72">
        <v>1</v>
      </c>
      <c r="P72" s="20"/>
      <c r="Q72" s="138"/>
      <c r="R72" s="39" t="str">
        <f t="shared" si="89"/>
        <v/>
      </c>
      <c r="S72" s="39"/>
      <c r="T72" s="39"/>
      <c r="U72" s="39"/>
      <c r="V72" s="39"/>
      <c r="W72" s="39"/>
      <c r="X72" s="39"/>
      <c r="Y72" s="39"/>
      <c r="Z72" s="39"/>
    </row>
    <row r="73" spans="2:26" s="6" customFormat="1" ht="60" customHeight="1">
      <c r="B73" s="364"/>
      <c r="C73" s="62" t="str">
        <f t="shared" si="82"/>
        <v/>
      </c>
      <c r="D73" s="62">
        <f t="shared" si="83"/>
        <v>1</v>
      </c>
      <c r="E73" s="62" t="str">
        <f t="shared" si="84"/>
        <v/>
      </c>
      <c r="F73" s="62" t="str">
        <f t="shared" si="85"/>
        <v/>
      </c>
      <c r="G73" s="62" t="str">
        <f t="shared" si="86"/>
        <v/>
      </c>
      <c r="H73" s="62" t="str">
        <f t="shared" si="87"/>
        <v/>
      </c>
      <c r="I73" s="62" t="str">
        <f t="shared" si="88"/>
        <v/>
      </c>
      <c r="J73" s="81" t="s">
        <v>498</v>
      </c>
      <c r="K73" s="153" t="s">
        <v>422</v>
      </c>
      <c r="L73" s="75"/>
      <c r="M73" s="75"/>
      <c r="N73" s="75">
        <v>1</v>
      </c>
      <c r="O73" s="75"/>
      <c r="P73" s="15"/>
      <c r="Q73" s="138"/>
      <c r="R73" s="39" t="str">
        <f t="shared" si="89"/>
        <v/>
      </c>
      <c r="S73" s="39"/>
      <c r="T73" s="39"/>
      <c r="U73" s="39"/>
      <c r="V73" s="39"/>
      <c r="W73" s="39"/>
      <c r="X73" s="39"/>
      <c r="Y73" s="39"/>
      <c r="Z73" s="39"/>
    </row>
    <row r="74" spans="2:26" s="6" customFormat="1" ht="60" customHeight="1">
      <c r="B74" s="362" t="s">
        <v>423</v>
      </c>
      <c r="C74" s="59" t="str">
        <f t="shared" si="82"/>
        <v/>
      </c>
      <c r="D74" s="59">
        <f t="shared" si="83"/>
        <v>1</v>
      </c>
      <c r="E74" s="59" t="str">
        <f t="shared" si="84"/>
        <v/>
      </c>
      <c r="F74" s="59" t="str">
        <f t="shared" si="85"/>
        <v/>
      </c>
      <c r="G74" s="59" t="str">
        <f t="shared" si="86"/>
        <v/>
      </c>
      <c r="H74" s="59" t="str">
        <f t="shared" si="87"/>
        <v/>
      </c>
      <c r="I74" s="59" t="str">
        <f t="shared" si="88"/>
        <v/>
      </c>
      <c r="J74" s="83" t="s">
        <v>498</v>
      </c>
      <c r="K74" s="155" t="s">
        <v>424</v>
      </c>
      <c r="L74" s="77">
        <v>1</v>
      </c>
      <c r="M74" s="77"/>
      <c r="N74" s="77"/>
      <c r="O74" s="77"/>
      <c r="P74" s="20"/>
      <c r="Q74" s="138"/>
      <c r="R74" s="39" t="str">
        <f t="shared" si="89"/>
        <v/>
      </c>
      <c r="S74" s="39"/>
      <c r="T74" s="39"/>
      <c r="U74" s="39"/>
      <c r="V74" s="39"/>
      <c r="W74" s="39"/>
      <c r="X74" s="39"/>
      <c r="Y74" s="39"/>
      <c r="Z74" s="39"/>
    </row>
    <row r="75" spans="2:26" s="6" customFormat="1" ht="60" customHeight="1">
      <c r="B75" s="363"/>
      <c r="C75" s="60" t="str">
        <f t="shared" si="82"/>
        <v/>
      </c>
      <c r="D75" s="60">
        <f t="shared" si="83"/>
        <v>1</v>
      </c>
      <c r="E75" s="60" t="str">
        <f t="shared" si="84"/>
        <v/>
      </c>
      <c r="F75" s="60" t="str">
        <f t="shared" si="85"/>
        <v/>
      </c>
      <c r="G75" s="60" t="str">
        <f t="shared" si="86"/>
        <v/>
      </c>
      <c r="H75" s="60" t="str">
        <f t="shared" si="87"/>
        <v/>
      </c>
      <c r="I75" s="60" t="str">
        <f t="shared" si="88"/>
        <v/>
      </c>
      <c r="J75" s="84" t="s">
        <v>498</v>
      </c>
      <c r="K75" s="156" t="s">
        <v>383</v>
      </c>
      <c r="L75" s="74">
        <v>1</v>
      </c>
      <c r="M75" s="74"/>
      <c r="N75" s="74"/>
      <c r="O75" s="74"/>
      <c r="P75" s="20"/>
      <c r="Q75" s="138"/>
      <c r="R75" s="39" t="str">
        <f t="shared" si="89"/>
        <v/>
      </c>
      <c r="S75" s="39"/>
      <c r="T75" s="39"/>
      <c r="U75" s="39"/>
      <c r="V75" s="39"/>
      <c r="W75" s="39"/>
      <c r="X75" s="39"/>
      <c r="Y75" s="39"/>
      <c r="Z75" s="39"/>
    </row>
    <row r="76" spans="2:26" s="6" customFormat="1" ht="60" customHeight="1">
      <c r="B76" s="363"/>
      <c r="C76" s="60" t="str">
        <f t="shared" si="82"/>
        <v/>
      </c>
      <c r="D76" s="60">
        <f t="shared" si="83"/>
        <v>1</v>
      </c>
      <c r="E76" s="60" t="str">
        <f t="shared" si="84"/>
        <v/>
      </c>
      <c r="F76" s="60" t="str">
        <f t="shared" si="85"/>
        <v/>
      </c>
      <c r="G76" s="60" t="str">
        <f t="shared" si="86"/>
        <v/>
      </c>
      <c r="H76" s="60" t="str">
        <f t="shared" si="87"/>
        <v/>
      </c>
      <c r="I76" s="60" t="str">
        <f t="shared" si="88"/>
        <v/>
      </c>
      <c r="J76" s="84" t="s">
        <v>498</v>
      </c>
      <c r="K76" s="156" t="s">
        <v>384</v>
      </c>
      <c r="L76" s="74">
        <v>1</v>
      </c>
      <c r="M76" s="74"/>
      <c r="N76" s="74"/>
      <c r="O76" s="74"/>
      <c r="P76" s="20"/>
      <c r="Q76" s="138"/>
      <c r="R76" s="39" t="str">
        <f t="shared" si="89"/>
        <v/>
      </c>
      <c r="S76" s="39"/>
      <c r="T76" s="39"/>
      <c r="U76" s="39"/>
      <c r="V76" s="39"/>
      <c r="W76" s="39"/>
      <c r="X76" s="39"/>
      <c r="Y76" s="39"/>
      <c r="Z76" s="39"/>
    </row>
    <row r="77" spans="2:26" s="6" customFormat="1" ht="60" customHeight="1">
      <c r="B77" s="363"/>
      <c r="C77" s="60" t="str">
        <f t="shared" si="82"/>
        <v/>
      </c>
      <c r="D77" s="60">
        <f t="shared" si="83"/>
        <v>1</v>
      </c>
      <c r="E77" s="60" t="str">
        <f t="shared" si="84"/>
        <v/>
      </c>
      <c r="F77" s="60" t="str">
        <f t="shared" si="85"/>
        <v/>
      </c>
      <c r="G77" s="60" t="str">
        <f t="shared" si="86"/>
        <v/>
      </c>
      <c r="H77" s="60" t="str">
        <f t="shared" si="87"/>
        <v/>
      </c>
      <c r="I77" s="60" t="str">
        <f t="shared" si="88"/>
        <v/>
      </c>
      <c r="J77" s="84" t="s">
        <v>498</v>
      </c>
      <c r="K77" s="156" t="s">
        <v>385</v>
      </c>
      <c r="L77" s="74">
        <v>1</v>
      </c>
      <c r="M77" s="74"/>
      <c r="N77" s="74"/>
      <c r="O77" s="74"/>
      <c r="P77" s="20"/>
      <c r="Q77" s="138"/>
      <c r="R77" s="39" t="str">
        <f t="shared" si="89"/>
        <v/>
      </c>
      <c r="S77" s="39"/>
      <c r="T77" s="39"/>
      <c r="U77" s="39"/>
      <c r="V77" s="39"/>
      <c r="W77" s="39"/>
      <c r="X77" s="39"/>
      <c r="Y77" s="39"/>
      <c r="Z77" s="39"/>
    </row>
    <row r="78" spans="2:26" s="6" customFormat="1" ht="60" customHeight="1">
      <c r="B78" s="363"/>
      <c r="C78" s="60" t="str">
        <f t="shared" si="37"/>
        <v/>
      </c>
      <c r="D78" s="60">
        <v>1</v>
      </c>
      <c r="E78" s="60">
        <v>1</v>
      </c>
      <c r="F78" s="60" t="str">
        <f t="shared" ref="F78:F115" si="90">IF($J78="Pleasure",1,"")</f>
        <v/>
      </c>
      <c r="G78" s="60" t="str">
        <f t="shared" si="19"/>
        <v/>
      </c>
      <c r="H78" s="60" t="str">
        <f t="shared" si="21"/>
        <v/>
      </c>
      <c r="I78" s="60" t="str">
        <f t="shared" si="20"/>
        <v/>
      </c>
      <c r="J78" s="84" t="s">
        <v>386</v>
      </c>
      <c r="K78" s="156" t="s">
        <v>387</v>
      </c>
      <c r="L78" s="74">
        <v>1</v>
      </c>
      <c r="M78" s="74"/>
      <c r="N78" s="74"/>
      <c r="O78" s="74"/>
      <c r="P78" s="20"/>
      <c r="Q78" s="138"/>
      <c r="R78" s="39" t="str">
        <f t="shared" si="89"/>
        <v/>
      </c>
      <c r="S78" s="39"/>
      <c r="T78" s="39"/>
      <c r="U78" s="39"/>
      <c r="V78" s="39"/>
      <c r="W78" s="39"/>
      <c r="X78" s="39"/>
      <c r="Y78" s="39"/>
      <c r="Z78" s="39"/>
    </row>
    <row r="79" spans="2:26" s="6" customFormat="1" ht="60" customHeight="1">
      <c r="B79" s="363"/>
      <c r="C79" s="60" t="str">
        <f t="shared" ref="C79:C80" si="91">IF($J79="Género",1,"")</f>
        <v/>
      </c>
      <c r="D79" s="60">
        <f t="shared" ref="D79:D80" si="92">IF($J79="SSR y VIH",1,"")</f>
        <v>1</v>
      </c>
      <c r="E79" s="60" t="str">
        <f t="shared" ref="E79:E80" si="93">IF($J79="Derechos sexuales y ciudadanía",1,"")</f>
        <v/>
      </c>
      <c r="F79" s="60" t="str">
        <f t="shared" ref="F79:F80" si="94">IF($J79="Placer",1,"")</f>
        <v/>
      </c>
      <c r="G79" s="60" t="str">
        <f t="shared" ref="G79:G80" si="95">IF($J79="Violencia",1,"")</f>
        <v/>
      </c>
      <c r="H79" s="60" t="str">
        <f t="shared" ref="H79:H80" si="96">IF($J79="Diversidad",1,"")</f>
        <v/>
      </c>
      <c r="I79" s="60" t="str">
        <f t="shared" ref="I79:I80" si="97">IF($J79="Relaciones",1,"")</f>
        <v/>
      </c>
      <c r="J79" s="84" t="s">
        <v>498</v>
      </c>
      <c r="K79" s="156" t="s">
        <v>388</v>
      </c>
      <c r="L79" s="74">
        <v>1</v>
      </c>
      <c r="M79" s="74"/>
      <c r="N79" s="74"/>
      <c r="O79" s="74"/>
      <c r="P79" s="20"/>
      <c r="Q79" s="138"/>
      <c r="R79" s="39" t="str">
        <f t="shared" si="89"/>
        <v/>
      </c>
      <c r="S79" s="39"/>
      <c r="T79" s="39"/>
      <c r="U79" s="39"/>
      <c r="V79" s="39"/>
      <c r="W79" s="39"/>
      <c r="X79" s="39"/>
      <c r="Y79" s="39"/>
      <c r="Z79" s="39"/>
    </row>
    <row r="80" spans="2:26" s="6" customFormat="1" ht="60" customHeight="1">
      <c r="B80" s="363"/>
      <c r="C80" s="60" t="str">
        <f t="shared" si="91"/>
        <v/>
      </c>
      <c r="D80" s="60">
        <f t="shared" si="92"/>
        <v>1</v>
      </c>
      <c r="E80" s="60" t="str">
        <f t="shared" si="93"/>
        <v/>
      </c>
      <c r="F80" s="60" t="str">
        <f t="shared" si="94"/>
        <v/>
      </c>
      <c r="G80" s="60" t="str">
        <f t="shared" si="95"/>
        <v/>
      </c>
      <c r="H80" s="60" t="str">
        <f t="shared" si="96"/>
        <v/>
      </c>
      <c r="I80" s="60" t="str">
        <f t="shared" si="97"/>
        <v/>
      </c>
      <c r="J80" s="84" t="s">
        <v>498</v>
      </c>
      <c r="K80" s="156" t="s">
        <v>389</v>
      </c>
      <c r="L80" s="74">
        <v>1</v>
      </c>
      <c r="M80" s="74"/>
      <c r="N80" s="74"/>
      <c r="O80" s="74"/>
      <c r="P80" s="20"/>
      <c r="Q80" s="138"/>
      <c r="R80" s="39" t="str">
        <f t="shared" si="89"/>
        <v/>
      </c>
      <c r="S80" s="39"/>
      <c r="T80" s="39"/>
      <c r="U80" s="39"/>
      <c r="V80" s="39"/>
      <c r="W80" s="39"/>
      <c r="X80" s="39"/>
      <c r="Y80" s="39"/>
      <c r="Z80" s="39"/>
    </row>
    <row r="81" spans="2:26" s="6" customFormat="1" ht="60" customHeight="1">
      <c r="B81" s="363"/>
      <c r="C81" s="60"/>
      <c r="D81" s="60">
        <v>1</v>
      </c>
      <c r="E81" s="60"/>
      <c r="F81" s="60"/>
      <c r="G81" s="60"/>
      <c r="H81" s="60"/>
      <c r="I81" s="60"/>
      <c r="J81" s="84" t="s">
        <v>498</v>
      </c>
      <c r="K81" s="156" t="s">
        <v>390</v>
      </c>
      <c r="L81" s="74">
        <v>1</v>
      </c>
      <c r="M81" s="74"/>
      <c r="N81" s="74"/>
      <c r="O81" s="74"/>
      <c r="P81" s="20"/>
      <c r="Q81" s="138"/>
      <c r="R81" s="39" t="str">
        <f t="shared" si="89"/>
        <v/>
      </c>
      <c r="S81" s="39"/>
      <c r="T81" s="39"/>
      <c r="U81" s="39"/>
      <c r="V81" s="39"/>
      <c r="W81" s="39"/>
      <c r="X81" s="39"/>
      <c r="Y81" s="39"/>
      <c r="Z81" s="39"/>
    </row>
    <row r="82" spans="2:26" s="6" customFormat="1" ht="60" customHeight="1">
      <c r="B82" s="363"/>
      <c r="C82" s="60"/>
      <c r="D82" s="60">
        <v>1</v>
      </c>
      <c r="E82" s="60"/>
      <c r="F82" s="60"/>
      <c r="G82" s="60"/>
      <c r="H82" s="60"/>
      <c r="I82" s="60"/>
      <c r="J82" s="84" t="s">
        <v>498</v>
      </c>
      <c r="K82" s="156" t="s">
        <v>391</v>
      </c>
      <c r="L82" s="74">
        <v>1</v>
      </c>
      <c r="M82" s="74"/>
      <c r="N82" s="74"/>
      <c r="O82" s="74"/>
      <c r="P82" s="20"/>
      <c r="Q82" s="138"/>
      <c r="R82" s="39" t="str">
        <f t="shared" si="89"/>
        <v/>
      </c>
      <c r="S82" s="39"/>
      <c r="T82" s="39"/>
      <c r="U82" s="39"/>
      <c r="V82" s="39"/>
      <c r="W82" s="39"/>
      <c r="X82" s="39"/>
      <c r="Y82" s="39"/>
      <c r="Z82" s="39"/>
    </row>
    <row r="83" spans="2:26" s="6" customFormat="1" ht="60" customHeight="1">
      <c r="B83" s="363"/>
      <c r="C83" s="60"/>
      <c r="D83" s="60">
        <v>1</v>
      </c>
      <c r="E83" s="60"/>
      <c r="F83" s="60"/>
      <c r="G83" s="60"/>
      <c r="H83" s="60"/>
      <c r="I83" s="60"/>
      <c r="J83" s="84" t="s">
        <v>498</v>
      </c>
      <c r="K83" s="156" t="s">
        <v>392</v>
      </c>
      <c r="L83" s="74">
        <v>1</v>
      </c>
      <c r="M83" s="74"/>
      <c r="N83" s="74"/>
      <c r="O83" s="74"/>
      <c r="P83" s="20"/>
      <c r="Q83" s="138"/>
      <c r="R83" s="39" t="str">
        <f t="shared" si="89"/>
        <v/>
      </c>
      <c r="S83" s="39"/>
      <c r="T83" s="39"/>
      <c r="U83" s="39"/>
      <c r="V83" s="39"/>
      <c r="W83" s="39"/>
      <c r="X83" s="39"/>
      <c r="Y83" s="39"/>
      <c r="Z83" s="39"/>
    </row>
    <row r="84" spans="2:26" s="6" customFormat="1" ht="60" customHeight="1">
      <c r="B84" s="363"/>
      <c r="C84" s="60" t="str">
        <f t="shared" ref="C84:C85" si="98">IF($J84="Género",1,"")</f>
        <v/>
      </c>
      <c r="D84" s="60">
        <f t="shared" ref="D84:D85" si="99">IF($J84="SSR y VIH",1,"")</f>
        <v>1</v>
      </c>
      <c r="E84" s="60" t="str">
        <f t="shared" ref="E84:E85" si="100">IF($J84="Derechos sexuales y ciudadanía",1,"")</f>
        <v/>
      </c>
      <c r="F84" s="60" t="str">
        <f t="shared" ref="F84:F85" si="101">IF($J84="Placer",1,"")</f>
        <v/>
      </c>
      <c r="G84" s="60" t="str">
        <f t="shared" ref="G84:G85" si="102">IF($J84="Violencia",1,"")</f>
        <v/>
      </c>
      <c r="H84" s="60" t="str">
        <f t="shared" ref="H84:H85" si="103">IF($J84="Diversidad",1,"")</f>
        <v/>
      </c>
      <c r="I84" s="60" t="str">
        <f t="shared" ref="I84:I85" si="104">IF($J84="Relaciones",1,"")</f>
        <v/>
      </c>
      <c r="J84" s="84" t="s">
        <v>498</v>
      </c>
      <c r="K84" s="156" t="s">
        <v>393</v>
      </c>
      <c r="L84" s="74">
        <v>1</v>
      </c>
      <c r="M84" s="74"/>
      <c r="N84" s="74"/>
      <c r="O84" s="74"/>
      <c r="P84" s="20"/>
      <c r="Q84" s="138"/>
      <c r="R84" s="39" t="str">
        <f t="shared" si="89"/>
        <v/>
      </c>
      <c r="S84" s="39"/>
      <c r="T84" s="39"/>
      <c r="U84" s="39"/>
      <c r="V84" s="39"/>
      <c r="W84" s="39"/>
      <c r="X84" s="39"/>
      <c r="Y84" s="39"/>
      <c r="Z84" s="39"/>
    </row>
    <row r="85" spans="2:26" s="6" customFormat="1" ht="60" customHeight="1">
      <c r="B85" s="363"/>
      <c r="C85" s="60" t="str">
        <f t="shared" si="98"/>
        <v/>
      </c>
      <c r="D85" s="60">
        <f t="shared" si="99"/>
        <v>1</v>
      </c>
      <c r="E85" s="60" t="str">
        <f t="shared" si="100"/>
        <v/>
      </c>
      <c r="F85" s="60" t="str">
        <f t="shared" si="101"/>
        <v/>
      </c>
      <c r="G85" s="60" t="str">
        <f t="shared" si="102"/>
        <v/>
      </c>
      <c r="H85" s="60" t="str">
        <f t="shared" si="103"/>
        <v/>
      </c>
      <c r="I85" s="60" t="str">
        <f t="shared" si="104"/>
        <v/>
      </c>
      <c r="J85" s="84" t="s">
        <v>498</v>
      </c>
      <c r="K85" s="156" t="s">
        <v>394</v>
      </c>
      <c r="L85" s="74">
        <v>1</v>
      </c>
      <c r="M85" s="74"/>
      <c r="N85" s="74"/>
      <c r="O85" s="74"/>
      <c r="P85" s="20"/>
      <c r="Q85" s="138"/>
      <c r="R85" s="39" t="str">
        <f t="shared" si="89"/>
        <v/>
      </c>
      <c r="S85" s="39"/>
      <c r="T85" s="39"/>
      <c r="U85" s="39"/>
      <c r="V85" s="39"/>
      <c r="W85" s="39"/>
      <c r="X85" s="39"/>
      <c r="Y85" s="39"/>
      <c r="Z85" s="39"/>
    </row>
    <row r="86" spans="2:26" s="6" customFormat="1" ht="60" customHeight="1">
      <c r="B86" s="363"/>
      <c r="C86" s="60" t="str">
        <f t="shared" si="37"/>
        <v/>
      </c>
      <c r="D86" s="60" t="str">
        <f t="shared" si="16"/>
        <v/>
      </c>
      <c r="E86" s="60">
        <v>1</v>
      </c>
      <c r="F86" s="60" t="str">
        <f t="shared" si="90"/>
        <v/>
      </c>
      <c r="G86" s="60" t="str">
        <f t="shared" si="19"/>
        <v/>
      </c>
      <c r="H86" s="60">
        <v>1</v>
      </c>
      <c r="I86" s="60" t="str">
        <f t="shared" si="20"/>
        <v/>
      </c>
      <c r="J86" s="84" t="s">
        <v>395</v>
      </c>
      <c r="K86" s="156" t="s">
        <v>349</v>
      </c>
      <c r="L86" s="74">
        <v>1</v>
      </c>
      <c r="M86" s="74"/>
      <c r="N86" s="74"/>
      <c r="O86" s="74"/>
      <c r="P86" s="20"/>
      <c r="Q86" s="138"/>
      <c r="R86" s="39" t="str">
        <f t="shared" si="89"/>
        <v/>
      </c>
      <c r="S86" s="39"/>
      <c r="T86" s="39"/>
      <c r="U86" s="39"/>
      <c r="V86" s="39"/>
      <c r="W86" s="39"/>
      <c r="X86" s="39"/>
      <c r="Y86" s="39"/>
      <c r="Z86" s="39"/>
    </row>
    <row r="87" spans="2:26" s="6" customFormat="1" ht="60" customHeight="1">
      <c r="B87" s="363"/>
      <c r="C87" s="60">
        <v>1</v>
      </c>
      <c r="D87" s="60">
        <v>1</v>
      </c>
      <c r="E87" s="60" t="str">
        <f t="shared" ref="E87" si="105">IF($J87="Sexual rights &amp; citizenship",1,"")</f>
        <v/>
      </c>
      <c r="F87" s="60" t="str">
        <f t="shared" si="90"/>
        <v/>
      </c>
      <c r="G87" s="60" t="str">
        <f t="shared" si="19"/>
        <v/>
      </c>
      <c r="H87" s="60" t="str">
        <f t="shared" si="21"/>
        <v/>
      </c>
      <c r="I87" s="60" t="str">
        <f t="shared" si="20"/>
        <v/>
      </c>
      <c r="J87" s="84" t="s">
        <v>350</v>
      </c>
      <c r="K87" s="156" t="s">
        <v>351</v>
      </c>
      <c r="L87" s="74"/>
      <c r="M87" s="74">
        <v>1</v>
      </c>
      <c r="N87" s="74"/>
      <c r="O87" s="74">
        <v>1</v>
      </c>
      <c r="P87" s="20"/>
      <c r="Q87" s="138"/>
      <c r="R87" s="39" t="str">
        <f t="shared" si="89"/>
        <v/>
      </c>
      <c r="S87" s="39"/>
      <c r="T87" s="39"/>
      <c r="U87" s="39"/>
      <c r="V87" s="39"/>
      <c r="W87" s="39"/>
      <c r="X87" s="39"/>
      <c r="Y87" s="39"/>
      <c r="Z87" s="39"/>
    </row>
    <row r="88" spans="2:26" s="6" customFormat="1" ht="60" customHeight="1">
      <c r="B88" s="363"/>
      <c r="C88" s="60" t="str">
        <f t="shared" si="37"/>
        <v/>
      </c>
      <c r="D88" s="60">
        <v>1</v>
      </c>
      <c r="E88" s="60">
        <v>1</v>
      </c>
      <c r="F88" s="60" t="str">
        <f t="shared" si="90"/>
        <v/>
      </c>
      <c r="G88" s="60" t="str">
        <f t="shared" si="19"/>
        <v/>
      </c>
      <c r="H88" s="60" t="str">
        <f t="shared" si="21"/>
        <v/>
      </c>
      <c r="I88" s="60">
        <v>1</v>
      </c>
      <c r="J88" s="84" t="s">
        <v>352</v>
      </c>
      <c r="K88" s="156" t="s">
        <v>399</v>
      </c>
      <c r="L88" s="74"/>
      <c r="M88" s="74">
        <v>1</v>
      </c>
      <c r="N88" s="74"/>
      <c r="O88" s="74"/>
      <c r="P88" s="20"/>
      <c r="Q88" s="138"/>
      <c r="R88" s="39" t="str">
        <f t="shared" si="89"/>
        <v/>
      </c>
      <c r="S88" s="39"/>
      <c r="T88" s="39"/>
      <c r="U88" s="39"/>
      <c r="V88" s="39"/>
      <c r="W88" s="39"/>
      <c r="X88" s="39"/>
      <c r="Y88" s="39"/>
      <c r="Z88" s="39"/>
    </row>
    <row r="89" spans="2:26" s="6" customFormat="1" ht="60" customHeight="1">
      <c r="B89" s="363"/>
      <c r="C89" s="60" t="str">
        <f t="shared" si="37"/>
        <v/>
      </c>
      <c r="D89" s="60">
        <v>1</v>
      </c>
      <c r="E89" s="60" t="str">
        <f>IF($J89="Sexual rights &amp; citizenship",1,"")</f>
        <v/>
      </c>
      <c r="F89" s="60" t="str">
        <f t="shared" si="90"/>
        <v/>
      </c>
      <c r="G89" s="60" t="str">
        <f t="shared" si="19"/>
        <v/>
      </c>
      <c r="H89" s="60" t="str">
        <f t="shared" si="21"/>
        <v/>
      </c>
      <c r="I89" s="60">
        <v>1</v>
      </c>
      <c r="J89" s="84" t="s">
        <v>406</v>
      </c>
      <c r="K89" s="156" t="s">
        <v>400</v>
      </c>
      <c r="L89" s="74"/>
      <c r="M89" s="74">
        <v>1</v>
      </c>
      <c r="N89" s="74"/>
      <c r="O89" s="74"/>
      <c r="P89" s="20"/>
      <c r="Q89" s="138"/>
      <c r="R89" s="39" t="str">
        <f t="shared" si="89"/>
        <v/>
      </c>
      <c r="S89" s="39"/>
      <c r="T89" s="39"/>
      <c r="U89" s="39"/>
      <c r="V89" s="39"/>
      <c r="W89" s="39"/>
      <c r="X89" s="39"/>
      <c r="Y89" s="39"/>
      <c r="Z89" s="39"/>
    </row>
    <row r="90" spans="2:26" s="6" customFormat="1" ht="60" customHeight="1">
      <c r="B90" s="363"/>
      <c r="C90" s="61" t="str">
        <f t="shared" ref="C90:C93" si="106">IF($J90="Género",1,"")</f>
        <v/>
      </c>
      <c r="D90" s="61">
        <f t="shared" ref="D90:D93" si="107">IF($J90="SSR y VIH",1,"")</f>
        <v>1</v>
      </c>
      <c r="E90" s="61" t="str">
        <f t="shared" ref="E90:E93" si="108">IF($J90="Derechos sexuales y ciudadanía",1,"")</f>
        <v/>
      </c>
      <c r="F90" s="61" t="str">
        <f t="shared" ref="F90:F93" si="109">IF($J90="Placer",1,"")</f>
        <v/>
      </c>
      <c r="G90" s="61" t="str">
        <f t="shared" ref="G90:G93" si="110">IF($J90="Violencia",1,"")</f>
        <v/>
      </c>
      <c r="H90" s="61" t="str">
        <f t="shared" ref="H90:H93" si="111">IF($J90="Diversidad",1,"")</f>
        <v/>
      </c>
      <c r="I90" s="61" t="str">
        <f t="shared" ref="I90:I93" si="112">IF($J90="Relaciones",1,"")</f>
        <v/>
      </c>
      <c r="J90" s="84" t="s">
        <v>498</v>
      </c>
      <c r="K90" s="156" t="s">
        <v>401</v>
      </c>
      <c r="L90" s="74"/>
      <c r="M90" s="74">
        <v>1</v>
      </c>
      <c r="N90" s="74"/>
      <c r="O90" s="74">
        <v>1</v>
      </c>
      <c r="P90" s="20"/>
      <c r="Q90" s="138"/>
      <c r="R90" s="39" t="str">
        <f t="shared" si="89"/>
        <v/>
      </c>
      <c r="S90" s="39"/>
      <c r="T90" s="39"/>
      <c r="U90" s="39"/>
      <c r="V90" s="39"/>
      <c r="W90" s="39"/>
      <c r="X90" s="39"/>
      <c r="Y90" s="39"/>
      <c r="Z90" s="39"/>
    </row>
    <row r="91" spans="2:26" s="6" customFormat="1" ht="60" customHeight="1">
      <c r="B91" s="364"/>
      <c r="C91" s="63" t="str">
        <f t="shared" si="106"/>
        <v/>
      </c>
      <c r="D91" s="63">
        <f t="shared" si="107"/>
        <v>1</v>
      </c>
      <c r="E91" s="63" t="str">
        <f t="shared" si="108"/>
        <v/>
      </c>
      <c r="F91" s="63" t="str">
        <f t="shared" si="109"/>
        <v/>
      </c>
      <c r="G91" s="63" t="str">
        <f t="shared" si="110"/>
        <v/>
      </c>
      <c r="H91" s="63" t="str">
        <f t="shared" si="111"/>
        <v/>
      </c>
      <c r="I91" s="63" t="str">
        <f t="shared" si="112"/>
        <v/>
      </c>
      <c r="J91" s="85" t="s">
        <v>498</v>
      </c>
      <c r="K91" s="158" t="s">
        <v>402</v>
      </c>
      <c r="L91" s="78"/>
      <c r="M91" s="78"/>
      <c r="N91" s="78">
        <v>1</v>
      </c>
      <c r="O91" s="78"/>
      <c r="P91" s="15"/>
      <c r="Q91" s="138"/>
      <c r="R91" s="39" t="str">
        <f t="shared" si="89"/>
        <v/>
      </c>
      <c r="S91" s="39"/>
      <c r="T91" s="39"/>
      <c r="U91" s="39"/>
      <c r="V91" s="39"/>
      <c r="W91" s="39"/>
      <c r="X91" s="39"/>
      <c r="Y91" s="39"/>
      <c r="Z91" s="39"/>
    </row>
    <row r="92" spans="2:26" s="6" customFormat="1" ht="60" customHeight="1">
      <c r="B92" s="362" t="s">
        <v>403</v>
      </c>
      <c r="C92" s="60" t="str">
        <f t="shared" si="106"/>
        <v/>
      </c>
      <c r="D92" s="60" t="str">
        <f t="shared" si="107"/>
        <v/>
      </c>
      <c r="E92" s="60">
        <f t="shared" si="108"/>
        <v>1</v>
      </c>
      <c r="F92" s="60" t="str">
        <f t="shared" si="109"/>
        <v/>
      </c>
      <c r="G92" s="60" t="str">
        <f t="shared" si="110"/>
        <v/>
      </c>
      <c r="H92" s="60" t="str">
        <f t="shared" si="111"/>
        <v/>
      </c>
      <c r="I92" s="60" t="str">
        <f t="shared" si="112"/>
        <v/>
      </c>
      <c r="J92" s="84" t="s">
        <v>538</v>
      </c>
      <c r="K92" s="156" t="s">
        <v>361</v>
      </c>
      <c r="L92" s="74">
        <v>1</v>
      </c>
      <c r="M92" s="74"/>
      <c r="N92" s="74"/>
      <c r="O92" s="74"/>
      <c r="P92" s="14"/>
      <c r="Q92" s="138"/>
      <c r="R92" s="39" t="str">
        <f t="shared" si="89"/>
        <v/>
      </c>
      <c r="S92" s="39"/>
      <c r="T92" s="39"/>
      <c r="U92" s="39"/>
      <c r="V92" s="39"/>
      <c r="W92" s="39"/>
      <c r="X92" s="39"/>
      <c r="Y92" s="39"/>
      <c r="Z92" s="39"/>
    </row>
    <row r="93" spans="2:26" s="6" customFormat="1" ht="60" customHeight="1">
      <c r="B93" s="363"/>
      <c r="C93" s="61" t="str">
        <f t="shared" si="106"/>
        <v/>
      </c>
      <c r="D93" s="61" t="str">
        <f t="shared" si="107"/>
        <v/>
      </c>
      <c r="E93" s="61">
        <f t="shared" si="108"/>
        <v>1</v>
      </c>
      <c r="F93" s="61" t="str">
        <f t="shared" si="109"/>
        <v/>
      </c>
      <c r="G93" s="61" t="str">
        <f t="shared" si="110"/>
        <v/>
      </c>
      <c r="H93" s="61" t="str">
        <f t="shared" si="111"/>
        <v/>
      </c>
      <c r="I93" s="61" t="str">
        <f t="shared" si="112"/>
        <v/>
      </c>
      <c r="J93" s="84" t="s">
        <v>538</v>
      </c>
      <c r="K93" s="156" t="s">
        <v>362</v>
      </c>
      <c r="L93" s="74">
        <v>1</v>
      </c>
      <c r="M93" s="74"/>
      <c r="N93" s="74"/>
      <c r="O93" s="74">
        <v>1</v>
      </c>
      <c r="P93" s="20"/>
      <c r="Q93" s="138"/>
      <c r="R93" s="39" t="str">
        <f t="shared" si="89"/>
        <v/>
      </c>
      <c r="S93" s="39"/>
      <c r="T93" s="39"/>
      <c r="U93" s="39"/>
      <c r="V93" s="39"/>
      <c r="W93" s="39"/>
      <c r="X93" s="39"/>
      <c r="Y93" s="39"/>
      <c r="Z93" s="39"/>
    </row>
    <row r="94" spans="2:26" s="6" customFormat="1" ht="60" customHeight="1">
      <c r="B94" s="363"/>
      <c r="C94" s="61" t="str">
        <f t="shared" si="37"/>
        <v/>
      </c>
      <c r="D94" s="61" t="str">
        <f t="shared" si="16"/>
        <v/>
      </c>
      <c r="E94" s="61">
        <v>1</v>
      </c>
      <c r="F94" s="61" t="str">
        <f t="shared" si="90"/>
        <v/>
      </c>
      <c r="G94" s="61" t="str">
        <f t="shared" si="19"/>
        <v/>
      </c>
      <c r="H94" s="61">
        <v>1</v>
      </c>
      <c r="I94" s="61" t="str">
        <f t="shared" si="20"/>
        <v/>
      </c>
      <c r="J94" s="84" t="s">
        <v>513</v>
      </c>
      <c r="K94" s="156" t="s">
        <v>363</v>
      </c>
      <c r="L94" s="74">
        <v>1</v>
      </c>
      <c r="M94" s="74"/>
      <c r="N94" s="74"/>
      <c r="O94" s="74"/>
      <c r="P94" s="20"/>
      <c r="Q94" s="138"/>
      <c r="R94" s="39" t="str">
        <f t="shared" si="89"/>
        <v/>
      </c>
      <c r="S94" s="39"/>
      <c r="T94" s="39"/>
      <c r="U94" s="39"/>
      <c r="V94" s="39"/>
      <c r="W94" s="39"/>
      <c r="X94" s="39"/>
      <c r="Y94" s="39"/>
      <c r="Z94" s="39"/>
    </row>
    <row r="95" spans="2:26" s="6" customFormat="1" ht="60" customHeight="1">
      <c r="B95" s="363"/>
      <c r="C95" s="61" t="str">
        <f t="shared" ref="C95:C98" si="113">IF($J95="Género",1,"")</f>
        <v/>
      </c>
      <c r="D95" s="61" t="str">
        <f t="shared" ref="D95:D98" si="114">IF($J95="SSR y VIH",1,"")</f>
        <v/>
      </c>
      <c r="E95" s="61">
        <f t="shared" ref="E95:E98" si="115">IF($J95="Derechos sexuales y ciudadanía",1,"")</f>
        <v>1</v>
      </c>
      <c r="F95" s="61" t="str">
        <f t="shared" ref="F95:F98" si="116">IF($J95="Placer",1,"")</f>
        <v/>
      </c>
      <c r="G95" s="61" t="str">
        <f t="shared" ref="G95:G98" si="117">IF($J95="Violencia",1,"")</f>
        <v/>
      </c>
      <c r="H95" s="61" t="str">
        <f t="shared" ref="H95:H98" si="118">IF($J95="Diversidad",1,"")</f>
        <v/>
      </c>
      <c r="I95" s="61" t="str">
        <f t="shared" ref="I95:I98" si="119">IF($J95="Relaciones",1,"")</f>
        <v/>
      </c>
      <c r="J95" s="84" t="s">
        <v>538</v>
      </c>
      <c r="K95" s="156" t="s">
        <v>364</v>
      </c>
      <c r="L95" s="74"/>
      <c r="M95" s="74">
        <v>1</v>
      </c>
      <c r="N95" s="74"/>
      <c r="O95" s="74">
        <v>1</v>
      </c>
      <c r="P95" s="20"/>
      <c r="Q95" s="138"/>
      <c r="R95" s="39" t="str">
        <f t="shared" si="89"/>
        <v/>
      </c>
      <c r="S95" s="39"/>
      <c r="T95" s="39"/>
      <c r="U95" s="39"/>
      <c r="V95" s="39"/>
      <c r="W95" s="39"/>
      <c r="X95" s="39"/>
      <c r="Y95" s="39"/>
      <c r="Z95" s="39"/>
    </row>
    <row r="96" spans="2:26" s="6" customFormat="1" ht="60" customHeight="1">
      <c r="B96" s="363"/>
      <c r="C96" s="61" t="str">
        <f t="shared" si="113"/>
        <v/>
      </c>
      <c r="D96" s="61" t="str">
        <f t="shared" si="114"/>
        <v/>
      </c>
      <c r="E96" s="61">
        <f t="shared" si="115"/>
        <v>1</v>
      </c>
      <c r="F96" s="61" t="str">
        <f t="shared" si="116"/>
        <v/>
      </c>
      <c r="G96" s="61" t="str">
        <f t="shared" si="117"/>
        <v/>
      </c>
      <c r="H96" s="61" t="str">
        <f t="shared" si="118"/>
        <v/>
      </c>
      <c r="I96" s="61" t="str">
        <f t="shared" si="119"/>
        <v/>
      </c>
      <c r="J96" s="84" t="s">
        <v>538</v>
      </c>
      <c r="K96" s="156" t="s">
        <v>365</v>
      </c>
      <c r="L96" s="74"/>
      <c r="M96" s="74">
        <v>1</v>
      </c>
      <c r="N96" s="74"/>
      <c r="O96" s="74"/>
      <c r="P96" s="20"/>
      <c r="Q96" s="138"/>
      <c r="R96" s="39" t="str">
        <f t="shared" si="89"/>
        <v/>
      </c>
      <c r="S96" s="39"/>
      <c r="T96" s="39"/>
      <c r="U96" s="39"/>
      <c r="V96" s="39"/>
      <c r="W96" s="39"/>
      <c r="X96" s="39"/>
      <c r="Y96" s="39"/>
      <c r="Z96" s="39"/>
    </row>
    <row r="97" spans="2:26" s="6" customFormat="1" ht="60" customHeight="1">
      <c r="B97" s="363"/>
      <c r="C97" s="61" t="str">
        <f t="shared" si="113"/>
        <v/>
      </c>
      <c r="D97" s="61" t="str">
        <f t="shared" si="114"/>
        <v/>
      </c>
      <c r="E97" s="61">
        <f t="shared" si="115"/>
        <v>1</v>
      </c>
      <c r="F97" s="61" t="str">
        <f t="shared" si="116"/>
        <v/>
      </c>
      <c r="G97" s="61" t="str">
        <f t="shared" si="117"/>
        <v/>
      </c>
      <c r="H97" s="61" t="str">
        <f t="shared" si="118"/>
        <v/>
      </c>
      <c r="I97" s="61" t="str">
        <f t="shared" si="119"/>
        <v/>
      </c>
      <c r="J97" s="84" t="s">
        <v>538</v>
      </c>
      <c r="K97" s="156" t="s">
        <v>366</v>
      </c>
      <c r="L97" s="74"/>
      <c r="M97" s="74"/>
      <c r="N97" s="74">
        <v>1</v>
      </c>
      <c r="O97" s="74"/>
      <c r="P97" s="20"/>
      <c r="Q97" s="138"/>
      <c r="R97" s="39" t="str">
        <f t="shared" si="89"/>
        <v/>
      </c>
      <c r="S97" s="39"/>
      <c r="T97" s="39"/>
      <c r="U97" s="39"/>
      <c r="V97" s="39"/>
      <c r="W97" s="39"/>
      <c r="X97" s="39"/>
      <c r="Y97" s="39"/>
      <c r="Z97" s="39"/>
    </row>
    <row r="98" spans="2:26" s="6" customFormat="1" ht="60" customHeight="1">
      <c r="B98" s="364"/>
      <c r="C98" s="63" t="str">
        <f t="shared" si="113"/>
        <v/>
      </c>
      <c r="D98" s="63" t="str">
        <f t="shared" si="114"/>
        <v/>
      </c>
      <c r="E98" s="63">
        <f t="shared" si="115"/>
        <v>1</v>
      </c>
      <c r="F98" s="63" t="str">
        <f t="shared" si="116"/>
        <v/>
      </c>
      <c r="G98" s="63" t="str">
        <f t="shared" si="117"/>
        <v/>
      </c>
      <c r="H98" s="63" t="str">
        <f t="shared" si="118"/>
        <v/>
      </c>
      <c r="I98" s="63" t="str">
        <f t="shared" si="119"/>
        <v/>
      </c>
      <c r="J98" s="82" t="s">
        <v>538</v>
      </c>
      <c r="K98" s="154" t="s">
        <v>367</v>
      </c>
      <c r="L98" s="73"/>
      <c r="M98" s="73"/>
      <c r="N98" s="73">
        <v>1</v>
      </c>
      <c r="O98" s="73"/>
      <c r="P98" s="15"/>
      <c r="Q98" s="138"/>
      <c r="R98" s="39" t="str">
        <f t="shared" si="89"/>
        <v/>
      </c>
      <c r="S98" s="39"/>
      <c r="T98" s="39"/>
      <c r="U98" s="39"/>
      <c r="V98" s="39"/>
      <c r="W98" s="39"/>
      <c r="X98" s="39"/>
      <c r="Y98" s="39"/>
      <c r="Z98" s="39"/>
    </row>
    <row r="99" spans="2:26" s="6" customFormat="1" ht="35.25" customHeight="1">
      <c r="B99" s="398" t="s">
        <v>368</v>
      </c>
      <c r="C99" s="114" t="e">
        <f>IF(#REF!="Género",1,"")</f>
        <v>#REF!</v>
      </c>
      <c r="D99" s="114" t="e">
        <f>IF(#REF!="SSR y VIH",1,"")</f>
        <v>#REF!</v>
      </c>
      <c r="E99" s="114" t="e">
        <f>IF(#REF!="Derechos sexuales y ciudadanía",1,"")</f>
        <v>#REF!</v>
      </c>
      <c r="F99" s="114" t="e">
        <f>IF(#REF!="Placer",1,"")</f>
        <v>#REF!</v>
      </c>
      <c r="G99" s="114" t="e">
        <f>IF(#REF!="Violencia",1,"")</f>
        <v>#REF!</v>
      </c>
      <c r="H99" s="114" t="e">
        <f>IF(#REF!="Diversidad",1,"")</f>
        <v>#REF!</v>
      </c>
      <c r="I99" s="114" t="e">
        <f>IF(#REF!="Relaciones",1,"")</f>
        <v>#REF!</v>
      </c>
      <c r="J99" s="394" t="s">
        <v>369</v>
      </c>
      <c r="K99" s="395"/>
      <c r="L99" s="135"/>
      <c r="M99" s="115"/>
      <c r="N99" s="115"/>
      <c r="O99" s="115"/>
      <c r="P99" s="115"/>
      <c r="Q99" s="138"/>
      <c r="R99" s="39"/>
      <c r="S99" s="39"/>
      <c r="T99" s="39"/>
      <c r="U99" s="39"/>
      <c r="V99" s="39"/>
      <c r="W99" s="39"/>
      <c r="X99" s="39"/>
      <c r="Y99" s="39"/>
      <c r="Z99" s="39"/>
    </row>
    <row r="100" spans="2:26" s="6" customFormat="1" ht="60" customHeight="1">
      <c r="B100" s="399"/>
      <c r="C100" s="61" t="str">
        <f t="shared" si="37"/>
        <v/>
      </c>
      <c r="D100" s="61" t="str">
        <f t="shared" si="16"/>
        <v/>
      </c>
      <c r="E100" s="61">
        <v>1</v>
      </c>
      <c r="F100" s="61" t="str">
        <f t="shared" si="90"/>
        <v/>
      </c>
      <c r="G100" s="61" t="str">
        <f t="shared" si="19"/>
        <v/>
      </c>
      <c r="H100" s="61" t="str">
        <f t="shared" si="21"/>
        <v/>
      </c>
      <c r="I100" s="61">
        <v>1</v>
      </c>
      <c r="J100" s="195" t="s">
        <v>370</v>
      </c>
      <c r="K100" s="156" t="s">
        <v>371</v>
      </c>
      <c r="L100" s="74"/>
      <c r="M100" s="74"/>
      <c r="N100" s="74"/>
      <c r="O100" s="74"/>
      <c r="P100" s="11"/>
      <c r="Q100" s="138"/>
      <c r="R100" s="39"/>
      <c r="S100" s="39"/>
      <c r="T100" s="39"/>
      <c r="U100" s="39"/>
      <c r="V100" s="39"/>
      <c r="W100" s="39"/>
      <c r="X100" s="39"/>
      <c r="Y100" s="39"/>
      <c r="Z100" s="39"/>
    </row>
    <row r="101" spans="2:26" s="6" customFormat="1" ht="60" customHeight="1">
      <c r="B101" s="399"/>
      <c r="C101" s="61" t="str">
        <f>IF($J101="Género",1,"")</f>
        <v/>
      </c>
      <c r="D101" s="61">
        <f t="shared" ref="D101" si="120">IF($J101="SSR y VIH",1,"")</f>
        <v>1</v>
      </c>
      <c r="E101" s="61" t="str">
        <f t="shared" ref="E101" si="121">IF($J101="Derechos sexuales y ciudadanía",1,"")</f>
        <v/>
      </c>
      <c r="F101" s="61" t="str">
        <f t="shared" ref="F101" si="122">IF($J101="Placer",1,"")</f>
        <v/>
      </c>
      <c r="G101" s="61" t="str">
        <f t="shared" ref="G101" si="123">IF($J101="Violencia",1,"")</f>
        <v/>
      </c>
      <c r="H101" s="61" t="str">
        <f t="shared" ref="H101" si="124">IF($J101="Diversidad",1,"")</f>
        <v/>
      </c>
      <c r="I101" s="61" t="str">
        <f t="shared" ref="I101" si="125">IF($J101="Relaciones",1,"")</f>
        <v/>
      </c>
      <c r="J101" s="195" t="s">
        <v>372</v>
      </c>
      <c r="K101" s="156" t="s">
        <v>320</v>
      </c>
      <c r="L101" s="74"/>
      <c r="M101" s="74"/>
      <c r="N101" s="74"/>
      <c r="O101" s="74"/>
      <c r="P101" s="11"/>
      <c r="Q101" s="138"/>
      <c r="R101" s="39"/>
      <c r="S101" s="39"/>
      <c r="T101" s="39"/>
      <c r="U101" s="39"/>
      <c r="V101" s="39"/>
      <c r="W101" s="39"/>
      <c r="X101" s="39"/>
      <c r="Y101" s="39"/>
      <c r="Z101" s="39"/>
    </row>
    <row r="102" spans="2:26" s="6" customFormat="1" ht="60" customHeight="1">
      <c r="B102" s="399"/>
      <c r="C102" s="61">
        <v>1</v>
      </c>
      <c r="D102" s="61" t="str">
        <f t="shared" ref="D102:D115" si="126">IF($J102="SRH &amp; HIV",1,"")</f>
        <v/>
      </c>
      <c r="E102" s="61">
        <v>1</v>
      </c>
      <c r="F102" s="61" t="str">
        <f t="shared" si="90"/>
        <v/>
      </c>
      <c r="G102" s="61" t="str">
        <f t="shared" ref="G102:G116" si="127">IF($J102="Violence",1,"")</f>
        <v/>
      </c>
      <c r="H102" s="61" t="str">
        <f t="shared" ref="H102:H113" si="128">IF($J102="Diversity",1,"")</f>
        <v/>
      </c>
      <c r="I102" s="61"/>
      <c r="J102" s="195" t="s">
        <v>321</v>
      </c>
      <c r="K102" s="156" t="s">
        <v>322</v>
      </c>
      <c r="L102" s="74"/>
      <c r="M102" s="74"/>
      <c r="N102" s="74"/>
      <c r="O102" s="74"/>
      <c r="P102" s="11"/>
      <c r="Q102" s="138"/>
      <c r="R102" s="39"/>
      <c r="S102" s="39"/>
      <c r="T102" s="39"/>
      <c r="U102" s="39"/>
      <c r="V102" s="39"/>
      <c r="W102" s="39"/>
      <c r="X102" s="39"/>
      <c r="Y102" s="39"/>
      <c r="Z102" s="39"/>
    </row>
    <row r="103" spans="2:26" s="6" customFormat="1" ht="60" customHeight="1">
      <c r="B103" s="399"/>
      <c r="C103" s="61">
        <f t="shared" ref="C103:C105" si="129">IF($J103="Género",1,"")</f>
        <v>1</v>
      </c>
      <c r="D103" s="61" t="str">
        <f t="shared" ref="D103:D105" si="130">IF($J103="SSR y VIH",1,"")</f>
        <v/>
      </c>
      <c r="E103" s="61" t="str">
        <f t="shared" ref="E103:E105" si="131">IF($J103="Derechos sexuales y ciudadanía",1,"")</f>
        <v/>
      </c>
      <c r="F103" s="61" t="str">
        <f t="shared" ref="F103:F105" si="132">IF($J103="Placer",1,"")</f>
        <v/>
      </c>
      <c r="G103" s="61" t="str">
        <f t="shared" ref="G103:G105" si="133">IF($J103="Violencia",1,"")</f>
        <v/>
      </c>
      <c r="H103" s="61" t="str">
        <f t="shared" ref="H103:H105" si="134">IF($J103="Diversidad",1,"")</f>
        <v/>
      </c>
      <c r="I103" s="61" t="str">
        <f t="shared" ref="I103:I105" si="135">IF($J103="Relaciones",1,"")</f>
        <v/>
      </c>
      <c r="J103" s="195" t="s">
        <v>323</v>
      </c>
      <c r="K103" s="156" t="s">
        <v>324</v>
      </c>
      <c r="L103" s="74"/>
      <c r="M103" s="74"/>
      <c r="N103" s="74"/>
      <c r="O103" s="74"/>
      <c r="P103" s="11"/>
      <c r="Q103" s="138"/>
      <c r="R103" s="39"/>
      <c r="S103" s="39"/>
      <c r="T103" s="39"/>
      <c r="U103" s="39"/>
      <c r="V103" s="39"/>
      <c r="W103" s="39"/>
      <c r="X103" s="39"/>
      <c r="Y103" s="39"/>
      <c r="Z103" s="39"/>
    </row>
    <row r="104" spans="2:26" s="6" customFormat="1" ht="60" customHeight="1">
      <c r="B104" s="399"/>
      <c r="C104" s="61">
        <f t="shared" si="129"/>
        <v>1</v>
      </c>
      <c r="D104" s="61" t="str">
        <f t="shared" si="130"/>
        <v/>
      </c>
      <c r="E104" s="61" t="str">
        <f t="shared" si="131"/>
        <v/>
      </c>
      <c r="F104" s="61" t="str">
        <f t="shared" si="132"/>
        <v/>
      </c>
      <c r="G104" s="61" t="str">
        <f t="shared" si="133"/>
        <v/>
      </c>
      <c r="H104" s="61" t="str">
        <f t="shared" si="134"/>
        <v/>
      </c>
      <c r="I104" s="61" t="str">
        <f t="shared" si="135"/>
        <v/>
      </c>
      <c r="J104" s="195" t="s">
        <v>323</v>
      </c>
      <c r="K104" s="156" t="s">
        <v>376</v>
      </c>
      <c r="L104" s="74"/>
      <c r="M104" s="74"/>
      <c r="N104" s="74"/>
      <c r="O104" s="74"/>
      <c r="P104" s="11"/>
      <c r="Q104" s="138"/>
      <c r="R104" s="39"/>
      <c r="S104" s="39"/>
      <c r="T104" s="39"/>
      <c r="U104" s="39"/>
      <c r="V104" s="39"/>
      <c r="W104" s="39"/>
      <c r="X104" s="39"/>
      <c r="Y104" s="39"/>
      <c r="Z104" s="39"/>
    </row>
    <row r="105" spans="2:26" s="6" customFormat="1" ht="60" customHeight="1">
      <c r="B105" s="399"/>
      <c r="C105" s="61" t="str">
        <f t="shared" si="129"/>
        <v/>
      </c>
      <c r="D105" s="61">
        <f t="shared" si="130"/>
        <v>1</v>
      </c>
      <c r="E105" s="61" t="str">
        <f t="shared" si="131"/>
        <v/>
      </c>
      <c r="F105" s="61" t="str">
        <f t="shared" si="132"/>
        <v/>
      </c>
      <c r="G105" s="61" t="str">
        <f t="shared" si="133"/>
        <v/>
      </c>
      <c r="H105" s="61" t="str">
        <f t="shared" si="134"/>
        <v/>
      </c>
      <c r="I105" s="61" t="str">
        <f t="shared" si="135"/>
        <v/>
      </c>
      <c r="J105" s="195" t="s">
        <v>372</v>
      </c>
      <c r="K105" s="156" t="s">
        <v>377</v>
      </c>
      <c r="L105" s="74"/>
      <c r="M105" s="74"/>
      <c r="N105" s="74"/>
      <c r="O105" s="74"/>
      <c r="P105" s="11"/>
      <c r="Q105" s="138"/>
      <c r="R105" s="39"/>
      <c r="S105" s="39"/>
      <c r="T105" s="39"/>
      <c r="U105" s="39"/>
      <c r="V105" s="39"/>
      <c r="W105" s="39"/>
      <c r="X105" s="39"/>
      <c r="Y105" s="39"/>
      <c r="Z105" s="39"/>
    </row>
    <row r="106" spans="2:26" s="6" customFormat="1" ht="60" customHeight="1">
      <c r="B106" s="399"/>
      <c r="C106" s="61">
        <v>1</v>
      </c>
      <c r="D106" s="61">
        <v>1</v>
      </c>
      <c r="E106" s="61" t="str">
        <f t="shared" ref="E106:E115" si="136">IF($J106="Sexual rights &amp; citizenship",1,"")</f>
        <v/>
      </c>
      <c r="F106" s="61" t="str">
        <f t="shared" si="90"/>
        <v/>
      </c>
      <c r="G106" s="61" t="str">
        <f t="shared" si="127"/>
        <v/>
      </c>
      <c r="H106" s="61" t="str">
        <f t="shared" si="128"/>
        <v/>
      </c>
      <c r="I106" s="61" t="str">
        <f t="shared" ref="I106:I116" si="137">IF($J106="Relationships",1,"")</f>
        <v/>
      </c>
      <c r="J106" s="195" t="s">
        <v>378</v>
      </c>
      <c r="K106" s="156" t="s">
        <v>379</v>
      </c>
      <c r="L106" s="74"/>
      <c r="M106" s="74"/>
      <c r="N106" s="74"/>
      <c r="O106" s="74"/>
      <c r="P106" s="11"/>
      <c r="Q106" s="138"/>
      <c r="R106" s="39"/>
      <c r="S106" s="39"/>
      <c r="T106" s="39"/>
      <c r="U106" s="39"/>
      <c r="V106" s="39"/>
      <c r="W106" s="39"/>
      <c r="X106" s="39"/>
      <c r="Y106" s="39"/>
      <c r="Z106" s="39"/>
    </row>
    <row r="107" spans="2:26" s="6" customFormat="1" ht="60" customHeight="1">
      <c r="B107" s="399"/>
      <c r="C107" s="61" t="str">
        <f t="shared" ref="C107:C116" si="138">IF($J107="Gender",1,"")</f>
        <v/>
      </c>
      <c r="D107" s="61" t="str">
        <f t="shared" si="126"/>
        <v/>
      </c>
      <c r="E107" s="61">
        <v>1</v>
      </c>
      <c r="F107" s="61">
        <v>1</v>
      </c>
      <c r="G107" s="61" t="str">
        <f t="shared" si="127"/>
        <v/>
      </c>
      <c r="H107" s="61" t="str">
        <f t="shared" si="128"/>
        <v/>
      </c>
      <c r="I107" s="61" t="str">
        <f t="shared" si="137"/>
        <v/>
      </c>
      <c r="J107" s="195" t="s">
        <v>380</v>
      </c>
      <c r="K107" s="156" t="s">
        <v>381</v>
      </c>
      <c r="L107" s="74"/>
      <c r="M107" s="74"/>
      <c r="N107" s="74"/>
      <c r="O107" s="74"/>
      <c r="P107" s="11"/>
      <c r="Q107" s="138"/>
      <c r="R107" s="39"/>
      <c r="S107" s="39"/>
      <c r="T107" s="39"/>
      <c r="U107" s="39"/>
      <c r="V107" s="39"/>
      <c r="W107" s="39"/>
      <c r="X107" s="39"/>
      <c r="Y107" s="39"/>
      <c r="Z107" s="39"/>
    </row>
    <row r="108" spans="2:26" s="6" customFormat="1" ht="60" customHeight="1">
      <c r="B108" s="399"/>
      <c r="C108" s="61" t="str">
        <f t="shared" si="138"/>
        <v/>
      </c>
      <c r="D108" s="61" t="str">
        <f t="shared" si="126"/>
        <v/>
      </c>
      <c r="E108" s="61">
        <v>1</v>
      </c>
      <c r="F108" s="61"/>
      <c r="G108" s="61" t="str">
        <f t="shared" si="127"/>
        <v/>
      </c>
      <c r="H108" s="61" t="str">
        <f t="shared" si="128"/>
        <v/>
      </c>
      <c r="I108" s="61">
        <v>1</v>
      </c>
      <c r="J108" s="195" t="s">
        <v>382</v>
      </c>
      <c r="K108" s="156" t="s">
        <v>336</v>
      </c>
      <c r="L108" s="74"/>
      <c r="M108" s="74"/>
      <c r="N108" s="74"/>
      <c r="O108" s="74"/>
      <c r="P108" s="11"/>
      <c r="Q108" s="138"/>
      <c r="R108" s="39"/>
      <c r="S108" s="39"/>
      <c r="T108" s="39"/>
      <c r="U108" s="39"/>
      <c r="V108" s="39"/>
      <c r="W108" s="39"/>
      <c r="X108" s="39"/>
      <c r="Y108" s="39"/>
      <c r="Z108" s="39"/>
    </row>
    <row r="109" spans="2:26" s="6" customFormat="1" ht="60" customHeight="1">
      <c r="B109" s="399"/>
      <c r="C109" s="61" t="str">
        <f t="shared" si="138"/>
        <v/>
      </c>
      <c r="D109" s="61" t="str">
        <f t="shared" si="126"/>
        <v/>
      </c>
      <c r="E109" s="61">
        <v>1</v>
      </c>
      <c r="F109" s="61">
        <v>1</v>
      </c>
      <c r="G109" s="61" t="str">
        <f t="shared" si="127"/>
        <v/>
      </c>
      <c r="H109" s="61" t="str">
        <f t="shared" si="128"/>
        <v/>
      </c>
      <c r="I109" s="61"/>
      <c r="J109" s="195" t="s">
        <v>380</v>
      </c>
      <c r="K109" s="156" t="s">
        <v>337</v>
      </c>
      <c r="L109" s="74"/>
      <c r="M109" s="74"/>
      <c r="N109" s="74"/>
      <c r="O109" s="74"/>
      <c r="P109" s="11"/>
      <c r="Q109" s="138"/>
      <c r="R109" s="39"/>
      <c r="S109" s="39"/>
      <c r="T109" s="39"/>
      <c r="U109" s="39"/>
      <c r="V109" s="39"/>
      <c r="W109" s="39"/>
      <c r="X109" s="39"/>
      <c r="Y109" s="39"/>
      <c r="Z109" s="39"/>
    </row>
    <row r="110" spans="2:26" s="6" customFormat="1" ht="60" customHeight="1">
      <c r="B110" s="399"/>
      <c r="C110" s="61" t="str">
        <f t="shared" ref="C110:C111" si="139">IF($J110="Género",1,"")</f>
        <v/>
      </c>
      <c r="D110" s="61">
        <f t="shared" ref="D110:D111" si="140">IF($J110="SSR y VIH",1,"")</f>
        <v>1</v>
      </c>
      <c r="E110" s="61" t="str">
        <f t="shared" ref="E110:E111" si="141">IF($J110="Derechos sexuales y ciudadanía",1,"")</f>
        <v/>
      </c>
      <c r="F110" s="61" t="str">
        <f t="shared" ref="F110:F111" si="142">IF($J110="Placer",1,"")</f>
        <v/>
      </c>
      <c r="G110" s="61" t="str">
        <f t="shared" ref="G110:G111" si="143">IF($J110="Violencia",1,"")</f>
        <v/>
      </c>
      <c r="H110" s="61" t="str">
        <f t="shared" ref="H110:H111" si="144">IF($J110="Diversidad",1,"")</f>
        <v/>
      </c>
      <c r="I110" s="61" t="str">
        <f t="shared" ref="I110:I111" si="145">IF($J110="Relaciones",1,"")</f>
        <v/>
      </c>
      <c r="J110" s="195" t="s">
        <v>372</v>
      </c>
      <c r="K110" s="156" t="s">
        <v>338</v>
      </c>
      <c r="L110" s="74"/>
      <c r="M110" s="74"/>
      <c r="N110" s="74"/>
      <c r="O110" s="74"/>
      <c r="P110" s="11"/>
      <c r="Q110" s="138"/>
      <c r="R110" s="39"/>
      <c r="S110" s="39"/>
      <c r="T110" s="39"/>
      <c r="U110" s="39"/>
      <c r="V110" s="39"/>
      <c r="W110" s="39"/>
      <c r="X110" s="39"/>
      <c r="Y110" s="39"/>
      <c r="Z110" s="39"/>
    </row>
    <row r="111" spans="2:26" s="6" customFormat="1" ht="60" customHeight="1">
      <c r="B111" s="399"/>
      <c r="C111" s="61" t="str">
        <f t="shared" si="139"/>
        <v/>
      </c>
      <c r="D111" s="61" t="str">
        <f t="shared" si="140"/>
        <v/>
      </c>
      <c r="E111" s="61">
        <f t="shared" si="141"/>
        <v>1</v>
      </c>
      <c r="F111" s="61" t="str">
        <f t="shared" si="142"/>
        <v/>
      </c>
      <c r="G111" s="61" t="str">
        <f t="shared" si="143"/>
        <v/>
      </c>
      <c r="H111" s="61" t="str">
        <f t="shared" si="144"/>
        <v/>
      </c>
      <c r="I111" s="61" t="str">
        <f t="shared" si="145"/>
        <v/>
      </c>
      <c r="J111" s="195" t="s">
        <v>339</v>
      </c>
      <c r="K111" s="156" t="s">
        <v>340</v>
      </c>
      <c r="L111" s="74"/>
      <c r="M111" s="74"/>
      <c r="N111" s="74"/>
      <c r="O111" s="74"/>
      <c r="P111" s="11"/>
      <c r="Q111" s="138"/>
      <c r="R111" s="39"/>
      <c r="S111" s="39"/>
      <c r="T111" s="39"/>
      <c r="U111" s="39"/>
      <c r="V111" s="39"/>
      <c r="W111" s="39"/>
      <c r="X111" s="39"/>
      <c r="Y111" s="39"/>
      <c r="Z111" s="39"/>
    </row>
    <row r="112" spans="2:26" s="6" customFormat="1" ht="60" customHeight="1">
      <c r="B112" s="399"/>
      <c r="C112" s="61" t="str">
        <f t="shared" si="138"/>
        <v/>
      </c>
      <c r="D112" s="61" t="str">
        <f t="shared" si="126"/>
        <v/>
      </c>
      <c r="E112" s="61">
        <v>1</v>
      </c>
      <c r="F112" s="61">
        <v>1</v>
      </c>
      <c r="G112" s="61" t="str">
        <f t="shared" si="127"/>
        <v/>
      </c>
      <c r="H112" s="61" t="str">
        <f t="shared" si="128"/>
        <v/>
      </c>
      <c r="I112" s="61" t="str">
        <f t="shared" si="137"/>
        <v/>
      </c>
      <c r="J112" s="195" t="s">
        <v>450</v>
      </c>
      <c r="K112" s="156" t="s">
        <v>341</v>
      </c>
      <c r="L112" s="74"/>
      <c r="M112" s="74"/>
      <c r="N112" s="74"/>
      <c r="O112" s="74"/>
      <c r="P112" s="11"/>
      <c r="Q112" s="138"/>
      <c r="R112" s="39"/>
      <c r="S112" s="39"/>
      <c r="T112" s="39"/>
      <c r="U112" s="39"/>
      <c r="V112" s="39"/>
      <c r="W112" s="39"/>
      <c r="X112" s="39"/>
      <c r="Y112" s="39"/>
      <c r="Z112" s="39"/>
    </row>
    <row r="113" spans="2:27" s="6" customFormat="1" ht="60" customHeight="1">
      <c r="B113" s="399"/>
      <c r="C113" s="61" t="str">
        <f t="shared" si="138"/>
        <v/>
      </c>
      <c r="D113" s="61">
        <v>1</v>
      </c>
      <c r="E113" s="61" t="str">
        <f t="shared" si="136"/>
        <v/>
      </c>
      <c r="F113" s="61">
        <v>1</v>
      </c>
      <c r="G113" s="61" t="str">
        <f t="shared" si="127"/>
        <v/>
      </c>
      <c r="H113" s="61" t="str">
        <f t="shared" si="128"/>
        <v/>
      </c>
      <c r="I113" s="61" t="str">
        <f t="shared" si="137"/>
        <v/>
      </c>
      <c r="J113" s="195" t="s">
        <v>342</v>
      </c>
      <c r="K113" s="156" t="s">
        <v>343</v>
      </c>
      <c r="L113" s="74"/>
      <c r="M113" s="74"/>
      <c r="N113" s="74"/>
      <c r="O113" s="74"/>
      <c r="P113" s="11"/>
      <c r="Q113" s="138"/>
      <c r="R113" s="39"/>
      <c r="S113" s="39"/>
      <c r="T113" s="39"/>
      <c r="U113" s="39"/>
      <c r="V113" s="39"/>
      <c r="W113" s="39"/>
      <c r="X113" s="39"/>
      <c r="Y113" s="39"/>
      <c r="Z113" s="39"/>
    </row>
    <row r="114" spans="2:27" s="6" customFormat="1" ht="60" customHeight="1">
      <c r="B114" s="399"/>
      <c r="C114" s="61"/>
      <c r="D114" s="61">
        <v>1</v>
      </c>
      <c r="E114" s="61"/>
      <c r="F114" s="61"/>
      <c r="G114" s="61"/>
      <c r="H114" s="61"/>
      <c r="I114" s="61"/>
      <c r="J114" s="195" t="s">
        <v>372</v>
      </c>
      <c r="K114" s="156" t="s">
        <v>344</v>
      </c>
      <c r="L114" s="74"/>
      <c r="M114" s="74"/>
      <c r="N114" s="74"/>
      <c r="O114" s="74"/>
      <c r="P114" s="11"/>
      <c r="Q114" s="138"/>
      <c r="R114" s="39"/>
      <c r="S114" s="39"/>
      <c r="T114" s="39"/>
      <c r="U114" s="39"/>
      <c r="V114" s="39"/>
      <c r="W114" s="39"/>
      <c r="X114" s="39"/>
      <c r="Y114" s="39"/>
      <c r="Z114" s="39"/>
    </row>
    <row r="115" spans="2:27" s="6" customFormat="1" ht="60" customHeight="1">
      <c r="B115" s="399"/>
      <c r="C115" s="61">
        <v>1</v>
      </c>
      <c r="D115" s="61" t="str">
        <f t="shared" si="126"/>
        <v/>
      </c>
      <c r="E115" s="61" t="str">
        <f t="shared" si="136"/>
        <v/>
      </c>
      <c r="F115" s="61" t="str">
        <f t="shared" si="90"/>
        <v/>
      </c>
      <c r="G115" s="61" t="str">
        <f t="shared" si="127"/>
        <v/>
      </c>
      <c r="H115" s="61">
        <v>1</v>
      </c>
      <c r="I115" s="61" t="str">
        <f t="shared" si="137"/>
        <v/>
      </c>
      <c r="J115" s="195" t="s">
        <v>345</v>
      </c>
      <c r="K115" s="156" t="s">
        <v>346</v>
      </c>
      <c r="L115" s="74"/>
      <c r="M115" s="74"/>
      <c r="N115" s="74"/>
      <c r="O115" s="74"/>
      <c r="P115" s="11"/>
      <c r="Q115" s="138"/>
      <c r="R115" s="39"/>
      <c r="S115" s="39"/>
      <c r="T115" s="39"/>
      <c r="U115" s="39"/>
      <c r="V115" s="39"/>
      <c r="W115" s="39"/>
      <c r="X115" s="39"/>
      <c r="Y115" s="39"/>
      <c r="Z115" s="39"/>
    </row>
    <row r="116" spans="2:27" s="6" customFormat="1" ht="60" customHeight="1">
      <c r="B116" s="399"/>
      <c r="C116" s="61" t="str">
        <f t="shared" si="138"/>
        <v/>
      </c>
      <c r="D116" s="61">
        <v>1</v>
      </c>
      <c r="E116" s="61">
        <v>1</v>
      </c>
      <c r="F116" s="61"/>
      <c r="G116" s="61" t="str">
        <f t="shared" si="127"/>
        <v/>
      </c>
      <c r="H116" s="61"/>
      <c r="I116" s="61" t="str">
        <f t="shared" si="137"/>
        <v/>
      </c>
      <c r="J116" s="195" t="s">
        <v>347</v>
      </c>
      <c r="K116" s="156" t="s">
        <v>348</v>
      </c>
      <c r="L116" s="74"/>
      <c r="M116" s="74"/>
      <c r="N116" s="74"/>
      <c r="O116" s="74"/>
      <c r="P116" s="11"/>
      <c r="Q116" s="138"/>
      <c r="R116" s="39"/>
      <c r="S116" s="39"/>
      <c r="T116" s="39"/>
      <c r="U116" s="39"/>
      <c r="V116" s="39"/>
      <c r="W116" s="39"/>
      <c r="X116" s="39"/>
      <c r="Y116" s="39"/>
      <c r="Z116" s="39"/>
    </row>
    <row r="117" spans="2:27" s="6" customFormat="1" ht="60" customHeight="1" thickBot="1">
      <c r="B117" s="400"/>
      <c r="C117" s="64" t="str">
        <f>IF($J117="Género",1,"")</f>
        <v/>
      </c>
      <c r="D117" s="64" t="str">
        <f t="shared" ref="D117" si="146">IF($J117="SSR y VIH",1,"")</f>
        <v/>
      </c>
      <c r="E117" s="64">
        <f t="shared" ref="E117" si="147">IF($J117="Derechos sexuales y ciudadanía",1,"")</f>
        <v>1</v>
      </c>
      <c r="F117" s="64" t="str">
        <f t="shared" ref="F117" si="148">IF($J117="Placer",1,"")</f>
        <v/>
      </c>
      <c r="G117" s="64" t="str">
        <f t="shared" ref="G117" si="149">IF($J117="Violencia",1,"")</f>
        <v/>
      </c>
      <c r="H117" s="64" t="str">
        <f t="shared" ref="H117" si="150">IF($J117="Diversidad",1,"")</f>
        <v/>
      </c>
      <c r="I117" s="64" t="str">
        <f t="shared" ref="I117" si="151">IF($J117="Relaciones",1,"")</f>
        <v/>
      </c>
      <c r="J117" s="196" t="s">
        <v>339</v>
      </c>
      <c r="K117" s="159" t="s">
        <v>300</v>
      </c>
      <c r="L117" s="79"/>
      <c r="M117" s="79"/>
      <c r="N117" s="79"/>
      <c r="O117" s="79"/>
      <c r="P117" s="13"/>
      <c r="Q117" s="138"/>
      <c r="R117" s="39"/>
      <c r="S117" s="39"/>
      <c r="T117" s="39"/>
      <c r="U117" s="39"/>
      <c r="V117" s="39"/>
      <c r="W117" s="39"/>
      <c r="X117" s="39"/>
      <c r="Y117" s="39"/>
      <c r="Z117" s="39"/>
    </row>
    <row r="118" spans="2:27" s="6" customFormat="1">
      <c r="C118" s="57"/>
      <c r="D118" s="57"/>
      <c r="E118" s="57"/>
      <c r="F118" s="57"/>
      <c r="G118" s="57"/>
      <c r="H118" s="57"/>
      <c r="I118" s="57"/>
      <c r="Q118" s="6" t="str">
        <f t="shared" ref="Q118" si="152">IF(P118="yes, but needs improvement","Please insert comment...","")</f>
        <v/>
      </c>
      <c r="R118" s="39"/>
      <c r="S118" s="39"/>
      <c r="T118" s="39"/>
      <c r="U118" s="39"/>
      <c r="V118" s="39"/>
      <c r="W118" s="39"/>
      <c r="X118" s="39"/>
      <c r="Y118" s="39"/>
      <c r="Z118" s="39"/>
    </row>
    <row r="119" spans="2:27" s="6" customFormat="1">
      <c r="C119" s="57"/>
      <c r="D119" s="57"/>
      <c r="E119" s="57"/>
      <c r="F119" s="57"/>
      <c r="G119" s="57"/>
      <c r="H119" s="57"/>
      <c r="I119" s="57"/>
      <c r="R119" s="39"/>
      <c r="S119" s="39"/>
      <c r="T119" s="39"/>
      <c r="U119" s="39"/>
      <c r="V119" s="39"/>
      <c r="W119" s="39"/>
      <c r="X119" s="39"/>
      <c r="Y119" s="39"/>
      <c r="Z119" s="39"/>
    </row>
    <row r="120" spans="2:27" s="6" customFormat="1">
      <c r="C120" s="57"/>
      <c r="D120" s="57"/>
      <c r="E120" s="57"/>
      <c r="F120" s="57"/>
      <c r="G120" s="57"/>
      <c r="H120" s="57"/>
      <c r="I120" s="57"/>
      <c r="R120" s="39"/>
      <c r="S120" s="39"/>
      <c r="T120" s="39"/>
      <c r="U120" s="39"/>
      <c r="V120" s="39"/>
      <c r="W120" s="39"/>
      <c r="X120" s="39"/>
      <c r="Y120" s="39"/>
      <c r="Z120" s="39"/>
    </row>
    <row r="121" spans="2:27" s="6" customFormat="1">
      <c r="C121" s="57"/>
      <c r="D121" s="57"/>
      <c r="E121" s="57"/>
      <c r="F121" s="57"/>
      <c r="G121" s="57"/>
      <c r="H121" s="57"/>
      <c r="I121" s="57"/>
      <c r="R121" s="39"/>
      <c r="S121" s="39"/>
      <c r="T121" s="39"/>
      <c r="U121" s="39"/>
      <c r="V121" s="39"/>
      <c r="W121" s="39"/>
      <c r="X121" s="39"/>
      <c r="Y121" s="39"/>
      <c r="Z121" s="39"/>
    </row>
    <row r="122" spans="2:27" s="6" customFormat="1" ht="15.75" thickBot="1">
      <c r="C122" s="57"/>
      <c r="D122" s="57"/>
      <c r="E122" s="57"/>
      <c r="F122" s="57"/>
      <c r="G122" s="57"/>
      <c r="H122" s="57"/>
      <c r="I122" s="57"/>
      <c r="R122" s="39"/>
      <c r="S122" s="39"/>
      <c r="T122" s="39"/>
      <c r="U122" s="39"/>
      <c r="V122" s="39"/>
      <c r="W122" s="39"/>
      <c r="X122" s="39"/>
      <c r="Y122" s="39"/>
      <c r="Z122" s="39"/>
    </row>
    <row r="123" spans="2:27" s="6" customFormat="1" ht="47.25" thickBot="1">
      <c r="C123" s="57"/>
      <c r="D123" s="57"/>
      <c r="E123" s="57"/>
      <c r="F123" s="57"/>
      <c r="G123" s="57"/>
      <c r="H123" s="57"/>
      <c r="I123" s="57"/>
      <c r="R123" s="129" t="s">
        <v>301</v>
      </c>
      <c r="S123" s="142"/>
      <c r="T123" s="127" t="s">
        <v>302</v>
      </c>
      <c r="U123" s="39"/>
      <c r="V123" s="39"/>
      <c r="X123" s="39"/>
      <c r="Y123" s="39"/>
      <c r="Z123" s="39"/>
      <c r="AA123" s="39"/>
    </row>
    <row r="124" spans="2:27" s="6" customFormat="1" ht="18.75">
      <c r="C124" s="57"/>
      <c r="D124" s="57"/>
      <c r="E124" s="57"/>
      <c r="F124" s="57"/>
      <c r="G124" s="57"/>
      <c r="H124" s="57"/>
      <c r="I124" s="57"/>
      <c r="R124" s="396" t="s">
        <v>540</v>
      </c>
      <c r="S124" s="397"/>
      <c r="T124" s="123">
        <f t="shared" ref="T124:T130" si="153">(V5+W5*0.5)/AA5</f>
        <v>0</v>
      </c>
      <c r="U124" s="39"/>
      <c r="V124" s="39"/>
      <c r="X124" s="39"/>
      <c r="Y124" s="39"/>
      <c r="Z124" s="39"/>
      <c r="AA124" s="39"/>
    </row>
    <row r="125" spans="2:27" s="6" customFormat="1" ht="18.75">
      <c r="C125" s="57"/>
      <c r="D125" s="57"/>
      <c r="E125" s="57"/>
      <c r="F125" s="57"/>
      <c r="G125" s="57"/>
      <c r="H125" s="57"/>
      <c r="I125" s="57"/>
      <c r="R125" s="401" t="s">
        <v>498</v>
      </c>
      <c r="S125" s="402"/>
      <c r="T125" s="124">
        <f t="shared" si="153"/>
        <v>0</v>
      </c>
      <c r="U125" s="39"/>
      <c r="V125" s="39"/>
      <c r="X125" s="39"/>
      <c r="Y125" s="39"/>
      <c r="Z125" s="39"/>
      <c r="AA125" s="39"/>
    </row>
    <row r="126" spans="2:27" s="6" customFormat="1" ht="18.75">
      <c r="C126" s="57"/>
      <c r="D126" s="57"/>
      <c r="E126" s="57"/>
      <c r="F126" s="57"/>
      <c r="G126" s="57"/>
      <c r="H126" s="57"/>
      <c r="I126" s="57"/>
      <c r="R126" s="403" t="s">
        <v>538</v>
      </c>
      <c r="S126" s="404"/>
      <c r="T126" s="125">
        <f t="shared" si="153"/>
        <v>0</v>
      </c>
      <c r="U126" s="39"/>
      <c r="V126" s="39"/>
      <c r="X126" s="39"/>
      <c r="Y126" s="39"/>
      <c r="Z126" s="39"/>
      <c r="AA126" s="39"/>
    </row>
    <row r="127" spans="2:27" s="6" customFormat="1" ht="18.75">
      <c r="C127" s="57"/>
      <c r="D127" s="57"/>
      <c r="E127" s="57"/>
      <c r="F127" s="57"/>
      <c r="G127" s="57"/>
      <c r="H127" s="57"/>
      <c r="I127" s="57"/>
      <c r="R127" s="401" t="s">
        <v>501</v>
      </c>
      <c r="S127" s="402"/>
      <c r="T127" s="124">
        <f t="shared" si="153"/>
        <v>0</v>
      </c>
      <c r="U127" s="39"/>
      <c r="V127" s="39"/>
      <c r="X127" s="39"/>
      <c r="Y127" s="39"/>
      <c r="Z127" s="39"/>
      <c r="AA127" s="39"/>
    </row>
    <row r="128" spans="2:27" s="6" customFormat="1" ht="18.75">
      <c r="C128" s="57"/>
      <c r="D128" s="57"/>
      <c r="E128" s="57"/>
      <c r="F128" s="57"/>
      <c r="G128" s="57"/>
      <c r="H128" s="57"/>
      <c r="I128" s="57"/>
      <c r="R128" s="403" t="s">
        <v>503</v>
      </c>
      <c r="S128" s="404"/>
      <c r="T128" s="125">
        <f t="shared" si="153"/>
        <v>0</v>
      </c>
      <c r="U128" s="39"/>
      <c r="V128" s="39"/>
      <c r="X128" s="39"/>
      <c r="Y128" s="39"/>
      <c r="Z128" s="39"/>
      <c r="AA128" s="39"/>
    </row>
    <row r="129" spans="3:27" s="6" customFormat="1" ht="18.75">
      <c r="C129" s="57"/>
      <c r="D129" s="57"/>
      <c r="E129" s="57"/>
      <c r="F129" s="57"/>
      <c r="G129" s="57"/>
      <c r="H129" s="57"/>
      <c r="I129" s="57"/>
      <c r="R129" s="401" t="s">
        <v>504</v>
      </c>
      <c r="S129" s="402"/>
      <c r="T129" s="124">
        <f t="shared" si="153"/>
        <v>0</v>
      </c>
      <c r="U129" s="39"/>
      <c r="V129" s="39"/>
      <c r="X129" s="39"/>
      <c r="Y129" s="39"/>
      <c r="Z129" s="39"/>
      <c r="AA129" s="39"/>
    </row>
    <row r="130" spans="3:27" s="6" customFormat="1" ht="19.5" thickBot="1">
      <c r="C130" s="57"/>
      <c r="D130" s="57"/>
      <c r="E130" s="57"/>
      <c r="F130" s="57"/>
      <c r="G130" s="57"/>
      <c r="H130" s="57"/>
      <c r="I130" s="57"/>
      <c r="R130" s="407" t="s">
        <v>462</v>
      </c>
      <c r="S130" s="408"/>
      <c r="T130" s="126">
        <f t="shared" si="153"/>
        <v>0</v>
      </c>
      <c r="U130" s="39"/>
      <c r="V130" s="39"/>
      <c r="X130" s="39"/>
      <c r="Y130" s="39"/>
      <c r="Z130" s="39"/>
      <c r="AA130" s="39"/>
    </row>
    <row r="131" spans="3:27" s="6" customFormat="1" ht="15.75" thickBot="1">
      <c r="C131" s="57"/>
      <c r="D131" s="57"/>
      <c r="E131" s="57"/>
      <c r="F131" s="57"/>
      <c r="G131" s="57"/>
      <c r="H131" s="57"/>
      <c r="I131" s="57"/>
      <c r="R131" s="39"/>
      <c r="S131" s="39"/>
      <c r="T131" s="39"/>
      <c r="U131" s="39"/>
      <c r="W131" s="39"/>
      <c r="X131" s="39"/>
      <c r="Y131" s="39"/>
      <c r="Z131" s="39"/>
    </row>
    <row r="132" spans="3:27" s="6" customFormat="1" ht="39" customHeight="1" thickBot="1">
      <c r="C132" s="57"/>
      <c r="D132" s="57"/>
      <c r="E132" s="57"/>
      <c r="F132" s="57"/>
      <c r="G132" s="57"/>
      <c r="H132" s="57"/>
      <c r="I132" s="57"/>
      <c r="R132" s="409" t="s">
        <v>303</v>
      </c>
      <c r="S132" s="410"/>
      <c r="T132" s="140">
        <f>(V18*2+W18)/(SUM(V18:Z18)*2)</f>
        <v>0</v>
      </c>
      <c r="W132" s="39"/>
      <c r="X132" s="39"/>
    </row>
    <row r="133" spans="3:27" s="6" customFormat="1" ht="19.5" thickBot="1">
      <c r="C133" s="57"/>
      <c r="D133" s="57"/>
      <c r="E133" s="57"/>
      <c r="F133" s="57"/>
      <c r="G133" s="57"/>
      <c r="H133" s="57"/>
      <c r="I133" s="57"/>
      <c r="R133" s="141"/>
      <c r="S133" s="141"/>
      <c r="T133" s="141"/>
      <c r="U133" s="141"/>
      <c r="W133" s="39"/>
      <c r="X133" s="39"/>
    </row>
    <row r="134" spans="3:27" s="6" customFormat="1" ht="19.5" thickBot="1">
      <c r="C134" s="57"/>
      <c r="D134" s="57"/>
      <c r="E134" s="57"/>
      <c r="F134" s="57"/>
      <c r="G134" s="57"/>
      <c r="H134" s="57"/>
      <c r="I134" s="57"/>
      <c r="R134" s="405" t="s">
        <v>304</v>
      </c>
      <c r="S134" s="406"/>
      <c r="T134" s="140">
        <f>(V19+W19/2)/AA19</f>
        <v>0</v>
      </c>
      <c r="W134" s="39"/>
      <c r="X134" s="39"/>
    </row>
    <row r="135" spans="3:27" s="6" customFormat="1">
      <c r="C135" s="57"/>
      <c r="D135" s="57"/>
      <c r="E135" s="57"/>
      <c r="F135" s="57"/>
      <c r="G135" s="57"/>
      <c r="H135" s="57"/>
      <c r="I135" s="57"/>
      <c r="R135" s="39"/>
      <c r="S135" s="39"/>
      <c r="T135" s="39"/>
      <c r="U135" s="39"/>
      <c r="V135" s="39"/>
      <c r="W135" s="39"/>
      <c r="X135" s="39"/>
      <c r="Y135" s="39"/>
      <c r="Z135" s="39"/>
    </row>
    <row r="136" spans="3:27" s="6" customFormat="1">
      <c r="C136" s="57"/>
      <c r="D136" s="57"/>
      <c r="E136" s="57"/>
      <c r="F136" s="57"/>
      <c r="G136" s="57"/>
      <c r="H136" s="57"/>
      <c r="I136" s="57"/>
      <c r="R136" s="39"/>
      <c r="S136" s="39"/>
      <c r="T136" s="39"/>
      <c r="U136" s="39"/>
      <c r="V136" s="39"/>
      <c r="W136" s="39"/>
      <c r="X136" s="39"/>
      <c r="Y136" s="39"/>
      <c r="Z136" s="39"/>
    </row>
    <row r="137" spans="3:27" s="6" customFormat="1" ht="105" customHeight="1">
      <c r="C137" s="57"/>
      <c r="D137" s="57"/>
      <c r="E137" s="57"/>
      <c r="F137" s="57"/>
      <c r="G137" s="57"/>
      <c r="H137" s="57"/>
      <c r="I137" s="57"/>
      <c r="R137" s="393" t="s">
        <v>305</v>
      </c>
      <c r="S137" s="393"/>
      <c r="T137" s="393"/>
      <c r="U137" s="39"/>
      <c r="V137" s="39"/>
      <c r="W137" s="39"/>
      <c r="X137" s="39"/>
      <c r="Y137" s="39"/>
      <c r="Z137" s="39"/>
    </row>
    <row r="138" spans="3:27" s="6" customFormat="1">
      <c r="C138" s="57"/>
      <c r="D138" s="57"/>
      <c r="E138" s="57"/>
      <c r="F138" s="57"/>
      <c r="G138" s="57"/>
      <c r="H138" s="57"/>
      <c r="I138" s="57"/>
      <c r="R138" s="39"/>
      <c r="S138" s="39"/>
      <c r="T138" s="39"/>
      <c r="U138" s="39"/>
      <c r="V138" s="39"/>
      <c r="W138" s="39"/>
      <c r="X138" s="39"/>
      <c r="Y138" s="39"/>
      <c r="Z138" s="39"/>
    </row>
    <row r="139" spans="3:27" s="6" customFormat="1">
      <c r="C139" s="57"/>
      <c r="D139" s="57"/>
      <c r="E139" s="57"/>
      <c r="F139" s="57"/>
      <c r="G139" s="57"/>
      <c r="H139" s="57"/>
      <c r="I139" s="57"/>
      <c r="R139" s="39"/>
      <c r="S139" s="39"/>
      <c r="T139" s="39"/>
      <c r="U139" s="39"/>
      <c r="V139" s="39"/>
      <c r="W139" s="39"/>
      <c r="X139" s="39"/>
      <c r="Y139" s="39"/>
      <c r="Z139" s="39"/>
    </row>
    <row r="140" spans="3:27" s="6" customFormat="1">
      <c r="C140" s="57"/>
      <c r="D140" s="57"/>
      <c r="E140" s="57"/>
      <c r="F140" s="57"/>
      <c r="G140" s="57"/>
      <c r="H140" s="57"/>
      <c r="I140" s="57"/>
      <c r="R140" s="39"/>
      <c r="S140" s="39"/>
      <c r="T140" s="39"/>
      <c r="U140" s="39"/>
      <c r="V140" s="39"/>
      <c r="W140" s="39"/>
      <c r="X140" s="39"/>
      <c r="Y140" s="39"/>
      <c r="Z140" s="39"/>
    </row>
    <row r="141" spans="3:27" s="6" customFormat="1">
      <c r="C141" s="57"/>
      <c r="D141" s="57"/>
      <c r="E141" s="57"/>
      <c r="F141" s="57"/>
      <c r="G141" s="57"/>
      <c r="H141" s="57"/>
      <c r="I141" s="57"/>
      <c r="R141" s="39"/>
      <c r="S141" s="39"/>
      <c r="T141" s="39"/>
      <c r="U141" s="39"/>
      <c r="V141" s="39"/>
      <c r="W141" s="39"/>
      <c r="X141" s="39"/>
      <c r="Y141" s="39"/>
      <c r="Z141" s="39"/>
    </row>
    <row r="142" spans="3:27" s="6" customFormat="1">
      <c r="C142" s="57"/>
      <c r="D142" s="57"/>
      <c r="E142" s="57"/>
      <c r="F142" s="57"/>
      <c r="G142" s="57"/>
      <c r="H142" s="57"/>
      <c r="I142" s="57"/>
      <c r="R142" s="39"/>
      <c r="S142" s="39"/>
      <c r="T142" s="39"/>
      <c r="U142" s="39"/>
      <c r="V142" s="39"/>
      <c r="W142" s="39"/>
      <c r="X142" s="39"/>
      <c r="Y142" s="39"/>
      <c r="Z142" s="39"/>
    </row>
    <row r="143" spans="3:27" s="6" customFormat="1">
      <c r="C143" s="57"/>
      <c r="D143" s="57"/>
      <c r="E143" s="57"/>
      <c r="F143" s="57"/>
      <c r="G143" s="57"/>
      <c r="H143" s="57"/>
      <c r="I143" s="57"/>
      <c r="R143" s="39"/>
      <c r="S143" s="39"/>
      <c r="T143" s="39"/>
      <c r="U143" s="39"/>
      <c r="V143" s="39"/>
      <c r="W143" s="39"/>
      <c r="X143" s="39"/>
      <c r="Y143" s="39"/>
      <c r="Z143" s="39"/>
    </row>
    <row r="144" spans="3:27" s="6" customFormat="1">
      <c r="C144" s="57"/>
      <c r="D144" s="57"/>
      <c r="E144" s="57"/>
      <c r="F144" s="57"/>
      <c r="G144" s="57"/>
      <c r="H144" s="57"/>
      <c r="I144" s="57"/>
      <c r="R144" s="39"/>
      <c r="S144" s="39"/>
      <c r="T144" s="39"/>
      <c r="U144" s="39"/>
      <c r="V144" s="39"/>
      <c r="W144" s="39"/>
      <c r="X144" s="39"/>
      <c r="Y144" s="39"/>
      <c r="Z144" s="39"/>
    </row>
    <row r="145" spans="3:26" s="6" customFormat="1">
      <c r="C145" s="57"/>
      <c r="D145" s="57"/>
      <c r="E145" s="57"/>
      <c r="F145" s="57"/>
      <c r="G145" s="57"/>
      <c r="H145" s="57"/>
      <c r="I145" s="57"/>
      <c r="R145" s="39"/>
      <c r="S145" s="39"/>
      <c r="T145" s="39"/>
      <c r="U145" s="39"/>
      <c r="V145" s="39"/>
      <c r="W145" s="39"/>
      <c r="X145" s="39"/>
      <c r="Y145" s="39"/>
      <c r="Z145" s="39"/>
    </row>
    <row r="146" spans="3:26" s="6" customFormat="1">
      <c r="C146" s="57"/>
      <c r="D146" s="57"/>
      <c r="E146" s="57"/>
      <c r="F146" s="57"/>
      <c r="G146" s="57"/>
      <c r="H146" s="57"/>
      <c r="I146" s="57"/>
      <c r="R146" s="39"/>
      <c r="S146" s="39"/>
      <c r="T146" s="39"/>
      <c r="U146" s="39"/>
      <c r="V146" s="39"/>
      <c r="W146" s="39"/>
      <c r="X146" s="39"/>
      <c r="Y146" s="39"/>
      <c r="Z146" s="39"/>
    </row>
    <row r="147" spans="3:26" s="6" customFormat="1">
      <c r="C147" s="57"/>
      <c r="D147" s="57"/>
      <c r="E147" s="57"/>
      <c r="F147" s="57"/>
      <c r="G147" s="57"/>
      <c r="H147" s="57"/>
      <c r="I147" s="57"/>
      <c r="R147" s="39"/>
      <c r="S147" s="39"/>
      <c r="T147" s="39"/>
      <c r="U147" s="39"/>
      <c r="V147" s="39"/>
      <c r="W147" s="39"/>
      <c r="X147" s="39"/>
      <c r="Y147" s="39"/>
      <c r="Z147" s="39"/>
    </row>
    <row r="148" spans="3:26" s="6" customFormat="1">
      <c r="C148" s="57"/>
      <c r="D148" s="57"/>
      <c r="E148" s="57"/>
      <c r="F148" s="57"/>
      <c r="G148" s="57"/>
      <c r="H148" s="57"/>
      <c r="I148" s="57"/>
      <c r="R148" s="39"/>
      <c r="S148" s="39"/>
      <c r="T148" s="39"/>
      <c r="U148" s="39"/>
      <c r="V148" s="39"/>
      <c r="W148" s="39"/>
      <c r="X148" s="39"/>
      <c r="Y148" s="39"/>
      <c r="Z148" s="39"/>
    </row>
    <row r="149" spans="3:26" s="6" customFormat="1">
      <c r="C149" s="57"/>
      <c r="D149" s="57"/>
      <c r="E149" s="57"/>
      <c r="F149" s="57"/>
      <c r="G149" s="57"/>
      <c r="H149" s="57"/>
      <c r="I149" s="57"/>
      <c r="R149" s="39"/>
      <c r="S149" s="39"/>
      <c r="T149" s="39"/>
      <c r="U149" s="39"/>
      <c r="V149" s="39"/>
      <c r="W149" s="39"/>
      <c r="X149" s="39"/>
      <c r="Y149" s="39"/>
      <c r="Z149" s="39"/>
    </row>
    <row r="150" spans="3:26" s="6" customFormat="1">
      <c r="C150" s="57"/>
      <c r="D150" s="57"/>
      <c r="E150" s="57"/>
      <c r="F150" s="57"/>
      <c r="G150" s="57"/>
      <c r="H150" s="57"/>
      <c r="I150" s="57"/>
      <c r="R150" s="39"/>
      <c r="S150" s="39"/>
      <c r="T150" s="39"/>
      <c r="U150" s="39"/>
      <c r="V150" s="39"/>
      <c r="W150" s="39"/>
      <c r="X150" s="39"/>
      <c r="Y150" s="39"/>
      <c r="Z150" s="39"/>
    </row>
    <row r="151" spans="3:26" s="6" customFormat="1">
      <c r="C151" s="57"/>
      <c r="D151" s="57"/>
      <c r="E151" s="57"/>
      <c r="F151" s="57"/>
      <c r="G151" s="57"/>
      <c r="H151" s="57"/>
      <c r="I151" s="57"/>
      <c r="R151" s="39"/>
      <c r="S151" s="39"/>
      <c r="T151" s="39"/>
      <c r="U151" s="39"/>
      <c r="V151" s="39"/>
      <c r="W151" s="39"/>
      <c r="X151" s="39"/>
      <c r="Y151" s="39"/>
      <c r="Z151" s="39"/>
    </row>
    <row r="152" spans="3:26" s="6" customFormat="1">
      <c r="C152" s="57"/>
      <c r="D152" s="57"/>
      <c r="E152" s="57"/>
      <c r="F152" s="57"/>
      <c r="G152" s="57"/>
      <c r="H152" s="57"/>
      <c r="I152" s="57"/>
      <c r="R152" s="39"/>
      <c r="S152" s="39"/>
      <c r="T152" s="39"/>
      <c r="U152" s="39"/>
      <c r="V152" s="39"/>
      <c r="W152" s="39"/>
      <c r="X152" s="39"/>
      <c r="Y152" s="39"/>
      <c r="Z152" s="39"/>
    </row>
    <row r="153" spans="3:26" s="6" customFormat="1">
      <c r="C153" s="57"/>
      <c r="D153" s="57"/>
      <c r="E153" s="57"/>
      <c r="F153" s="57"/>
      <c r="G153" s="57"/>
      <c r="H153" s="57"/>
      <c r="I153" s="57"/>
      <c r="R153" s="39"/>
      <c r="S153" s="39"/>
      <c r="T153" s="39"/>
      <c r="U153" s="39"/>
      <c r="V153" s="39"/>
      <c r="W153" s="39"/>
      <c r="X153" s="39"/>
      <c r="Y153" s="39"/>
      <c r="Z153" s="39"/>
    </row>
    <row r="154" spans="3:26" s="6" customFormat="1">
      <c r="C154" s="57"/>
      <c r="D154" s="57"/>
      <c r="E154" s="57"/>
      <c r="F154" s="57"/>
      <c r="G154" s="57"/>
      <c r="H154" s="57"/>
      <c r="I154" s="57"/>
      <c r="R154" s="39"/>
      <c r="S154" s="39"/>
      <c r="T154" s="39"/>
      <c r="U154" s="39"/>
      <c r="V154" s="39"/>
      <c r="W154" s="39"/>
      <c r="X154" s="39"/>
      <c r="Y154" s="39"/>
      <c r="Z154" s="39"/>
    </row>
    <row r="155" spans="3:26" s="6" customFormat="1">
      <c r="C155" s="57"/>
      <c r="D155" s="57"/>
      <c r="E155" s="57"/>
      <c r="F155" s="57"/>
      <c r="G155" s="57"/>
      <c r="H155" s="57"/>
      <c r="I155" s="57"/>
      <c r="R155" s="39"/>
      <c r="S155" s="39"/>
      <c r="T155" s="39"/>
      <c r="U155" s="39"/>
      <c r="V155" s="39"/>
      <c r="W155" s="39"/>
      <c r="X155" s="39"/>
      <c r="Y155" s="39"/>
      <c r="Z155" s="39"/>
    </row>
    <row r="156" spans="3:26" s="6" customFormat="1">
      <c r="C156" s="57"/>
      <c r="D156" s="57"/>
      <c r="E156" s="57"/>
      <c r="F156" s="57"/>
      <c r="G156" s="57"/>
      <c r="H156" s="57"/>
      <c r="I156" s="57"/>
      <c r="R156" s="39"/>
      <c r="S156" s="39"/>
      <c r="T156" s="39"/>
      <c r="U156" s="39"/>
      <c r="V156" s="39"/>
      <c r="W156" s="39"/>
      <c r="X156" s="39"/>
      <c r="Y156" s="39"/>
      <c r="Z156" s="39"/>
    </row>
    <row r="157" spans="3:26" s="6" customFormat="1">
      <c r="C157" s="57"/>
      <c r="D157" s="57"/>
      <c r="E157" s="57"/>
      <c r="F157" s="57"/>
      <c r="G157" s="57"/>
      <c r="H157" s="57"/>
      <c r="I157" s="57"/>
      <c r="R157" s="39"/>
      <c r="S157" s="39"/>
      <c r="T157" s="39"/>
      <c r="U157" s="39"/>
      <c r="V157" s="39"/>
      <c r="W157" s="39"/>
      <c r="X157" s="39"/>
      <c r="Y157" s="39"/>
      <c r="Z157" s="39"/>
    </row>
    <row r="158" spans="3:26" s="6" customFormat="1">
      <c r="C158" s="57"/>
      <c r="D158" s="57"/>
      <c r="E158" s="57"/>
      <c r="F158" s="57"/>
      <c r="G158" s="57"/>
      <c r="H158" s="57"/>
      <c r="I158" s="57"/>
      <c r="R158" s="39"/>
      <c r="S158" s="39"/>
      <c r="T158" s="39"/>
      <c r="U158" s="39"/>
      <c r="V158" s="39"/>
      <c r="W158" s="39"/>
      <c r="X158" s="39"/>
      <c r="Y158" s="39"/>
      <c r="Z158" s="39"/>
    </row>
    <row r="159" spans="3:26" s="6" customFormat="1">
      <c r="C159" s="57"/>
      <c r="D159" s="57"/>
      <c r="E159" s="57"/>
      <c r="F159" s="57"/>
      <c r="G159" s="57"/>
      <c r="H159" s="57"/>
      <c r="I159" s="57"/>
      <c r="R159" s="39"/>
      <c r="S159" s="39"/>
      <c r="T159" s="39"/>
      <c r="U159" s="39"/>
      <c r="V159" s="39"/>
      <c r="W159" s="39"/>
      <c r="X159" s="39"/>
      <c r="Y159" s="39"/>
      <c r="Z159" s="39"/>
    </row>
    <row r="160" spans="3:26" s="6" customFormat="1">
      <c r="C160" s="57"/>
      <c r="D160" s="57"/>
      <c r="E160" s="57"/>
      <c r="F160" s="57"/>
      <c r="G160" s="57"/>
      <c r="H160" s="57"/>
      <c r="I160" s="57"/>
      <c r="R160" s="39"/>
      <c r="S160" s="39"/>
      <c r="T160" s="39"/>
      <c r="U160" s="39"/>
      <c r="V160" s="39"/>
      <c r="W160" s="39"/>
      <c r="X160" s="39"/>
      <c r="Y160" s="39"/>
      <c r="Z160" s="39"/>
    </row>
    <row r="161" spans="3:26" s="6" customFormat="1">
      <c r="C161" s="57"/>
      <c r="D161" s="57"/>
      <c r="E161" s="57"/>
      <c r="F161" s="57"/>
      <c r="G161" s="57"/>
      <c r="H161" s="57"/>
      <c r="I161" s="57"/>
      <c r="R161" s="39"/>
      <c r="S161" s="39"/>
      <c r="T161" s="39"/>
      <c r="U161" s="39"/>
      <c r="V161" s="39"/>
      <c r="W161" s="39"/>
      <c r="X161" s="39"/>
      <c r="Y161" s="39"/>
      <c r="Z161" s="39"/>
    </row>
    <row r="162" spans="3:26" s="6" customFormat="1">
      <c r="C162" s="57"/>
      <c r="D162" s="57"/>
      <c r="E162" s="57"/>
      <c r="F162" s="57"/>
      <c r="G162" s="57"/>
      <c r="H162" s="57"/>
      <c r="I162" s="57"/>
      <c r="R162" s="39"/>
      <c r="S162" s="39"/>
      <c r="T162" s="39"/>
      <c r="U162" s="39"/>
      <c r="V162" s="39"/>
      <c r="W162" s="39"/>
      <c r="X162" s="39"/>
      <c r="Y162" s="39"/>
      <c r="Z162" s="39"/>
    </row>
    <row r="163" spans="3:26" s="6" customFormat="1">
      <c r="C163" s="57"/>
      <c r="D163" s="57"/>
      <c r="E163" s="57"/>
      <c r="F163" s="57"/>
      <c r="G163" s="57"/>
      <c r="H163" s="57"/>
      <c r="I163" s="57"/>
      <c r="R163" s="39"/>
      <c r="S163" s="39"/>
      <c r="T163" s="39"/>
      <c r="U163" s="39"/>
      <c r="V163" s="39"/>
      <c r="W163" s="39"/>
      <c r="X163" s="39"/>
      <c r="Y163" s="39"/>
      <c r="Z163" s="39"/>
    </row>
    <row r="164" spans="3:26" s="6" customFormat="1">
      <c r="C164" s="57"/>
      <c r="D164" s="57"/>
      <c r="E164" s="57"/>
      <c r="F164" s="57"/>
      <c r="G164" s="57"/>
      <c r="H164" s="57"/>
      <c r="I164" s="57"/>
      <c r="R164" s="39"/>
      <c r="S164" s="39"/>
      <c r="T164" s="39"/>
      <c r="U164" s="39"/>
      <c r="V164" s="39"/>
      <c r="W164" s="39"/>
      <c r="X164" s="39"/>
      <c r="Y164" s="39"/>
      <c r="Z164" s="39"/>
    </row>
    <row r="165" spans="3:26" s="6" customFormat="1">
      <c r="C165" s="57"/>
      <c r="D165" s="57"/>
      <c r="E165" s="57"/>
      <c r="F165" s="57"/>
      <c r="G165" s="57"/>
      <c r="H165" s="57"/>
      <c r="I165" s="57"/>
      <c r="R165" s="39"/>
      <c r="S165" s="39"/>
      <c r="T165" s="39"/>
      <c r="U165" s="39"/>
      <c r="V165" s="39"/>
      <c r="W165" s="39"/>
      <c r="X165" s="39"/>
      <c r="Y165" s="39"/>
      <c r="Z165" s="39"/>
    </row>
    <row r="166" spans="3:26" s="6" customFormat="1">
      <c r="C166" s="57"/>
      <c r="D166" s="57"/>
      <c r="E166" s="57"/>
      <c r="F166" s="57"/>
      <c r="G166" s="57"/>
      <c r="H166" s="57"/>
      <c r="I166" s="57"/>
      <c r="R166" s="39"/>
      <c r="S166" s="39"/>
      <c r="T166" s="39"/>
      <c r="U166" s="39"/>
      <c r="V166" s="39"/>
      <c r="W166" s="39"/>
      <c r="X166" s="39"/>
      <c r="Y166" s="39"/>
      <c r="Z166" s="39"/>
    </row>
    <row r="167" spans="3:26" s="6" customFormat="1">
      <c r="C167" s="57"/>
      <c r="D167" s="57"/>
      <c r="E167" s="57"/>
      <c r="F167" s="57"/>
      <c r="G167" s="57"/>
      <c r="H167" s="57"/>
      <c r="I167" s="57"/>
      <c r="R167" s="39"/>
      <c r="S167" s="39"/>
      <c r="T167" s="39"/>
      <c r="U167" s="39"/>
      <c r="V167" s="39"/>
      <c r="W167" s="39"/>
      <c r="X167" s="39"/>
      <c r="Y167" s="39"/>
      <c r="Z167" s="39"/>
    </row>
    <row r="168" spans="3:26" s="6" customFormat="1">
      <c r="C168" s="57"/>
      <c r="D168" s="57"/>
      <c r="E168" s="57"/>
      <c r="F168" s="57"/>
      <c r="G168" s="57"/>
      <c r="H168" s="57"/>
      <c r="I168" s="57"/>
      <c r="R168" s="39"/>
      <c r="S168" s="39"/>
      <c r="T168" s="39"/>
      <c r="U168" s="39"/>
      <c r="V168" s="39"/>
      <c r="W168" s="39"/>
      <c r="X168" s="39"/>
      <c r="Y168" s="39"/>
      <c r="Z168" s="39"/>
    </row>
    <row r="169" spans="3:26" s="6" customFormat="1">
      <c r="C169" s="57"/>
      <c r="D169" s="57"/>
      <c r="E169" s="57"/>
      <c r="F169" s="57"/>
      <c r="G169" s="57"/>
      <c r="H169" s="57"/>
      <c r="I169" s="57"/>
      <c r="R169" s="39"/>
      <c r="S169" s="39"/>
      <c r="T169" s="39"/>
      <c r="U169" s="39"/>
      <c r="V169" s="39"/>
      <c r="W169" s="39"/>
      <c r="X169" s="39"/>
      <c r="Y169" s="39"/>
      <c r="Z169" s="39"/>
    </row>
    <row r="170" spans="3:26" s="6" customFormat="1">
      <c r="C170" s="57"/>
      <c r="D170" s="57"/>
      <c r="E170" s="57"/>
      <c r="F170" s="57"/>
      <c r="G170" s="57"/>
      <c r="H170" s="57"/>
      <c r="I170" s="57"/>
      <c r="R170" s="39"/>
      <c r="S170" s="39"/>
      <c r="T170" s="39"/>
      <c r="U170" s="39"/>
      <c r="V170" s="39"/>
      <c r="W170" s="39"/>
      <c r="X170" s="39"/>
      <c r="Y170" s="39"/>
      <c r="Z170" s="39"/>
    </row>
    <row r="171" spans="3:26" s="6" customFormat="1">
      <c r="C171" s="57"/>
      <c r="D171" s="57"/>
      <c r="E171" s="57"/>
      <c r="F171" s="57"/>
      <c r="G171" s="57"/>
      <c r="H171" s="57"/>
      <c r="I171" s="57"/>
      <c r="R171" s="39"/>
      <c r="S171" s="39"/>
      <c r="T171" s="39"/>
      <c r="U171" s="39"/>
      <c r="V171" s="39"/>
      <c r="W171" s="39"/>
      <c r="X171" s="39"/>
      <c r="Y171" s="39"/>
      <c r="Z171" s="39"/>
    </row>
    <row r="172" spans="3:26" s="6" customFormat="1">
      <c r="C172" s="57"/>
      <c r="D172" s="57"/>
      <c r="E172" s="57"/>
      <c r="F172" s="57"/>
      <c r="G172" s="57"/>
      <c r="H172" s="57"/>
      <c r="I172" s="57"/>
      <c r="R172" s="39"/>
      <c r="S172" s="39"/>
      <c r="T172" s="39"/>
      <c r="U172" s="39"/>
      <c r="V172" s="39"/>
      <c r="W172" s="39"/>
      <c r="X172" s="39"/>
      <c r="Y172" s="39"/>
      <c r="Z172" s="39"/>
    </row>
    <row r="173" spans="3:26" s="6" customFormat="1">
      <c r="C173" s="57"/>
      <c r="D173" s="57"/>
      <c r="E173" s="57"/>
      <c r="F173" s="57"/>
      <c r="G173" s="57"/>
      <c r="H173" s="57"/>
      <c r="I173" s="57"/>
      <c r="R173" s="39"/>
      <c r="S173" s="39"/>
      <c r="T173" s="39"/>
      <c r="U173" s="39"/>
      <c r="V173" s="39"/>
      <c r="W173" s="39"/>
      <c r="X173" s="39"/>
      <c r="Y173" s="39"/>
      <c r="Z173" s="39"/>
    </row>
    <row r="174" spans="3:26" s="6" customFormat="1">
      <c r="C174" s="57"/>
      <c r="D174" s="57"/>
      <c r="E174" s="57"/>
      <c r="F174" s="57"/>
      <c r="G174" s="57"/>
      <c r="H174" s="57"/>
      <c r="I174" s="57"/>
      <c r="R174" s="39"/>
      <c r="S174" s="39"/>
      <c r="T174" s="39"/>
      <c r="U174" s="39"/>
      <c r="V174" s="39"/>
      <c r="W174" s="39"/>
      <c r="X174" s="39"/>
      <c r="Y174" s="39"/>
      <c r="Z174" s="39"/>
    </row>
    <row r="175" spans="3:26" s="6" customFormat="1">
      <c r="C175" s="57"/>
      <c r="D175" s="57"/>
      <c r="E175" s="57"/>
      <c r="F175" s="57"/>
      <c r="G175" s="57"/>
      <c r="H175" s="57"/>
      <c r="I175" s="57"/>
      <c r="R175" s="39"/>
      <c r="S175" s="39"/>
      <c r="T175" s="39"/>
      <c r="U175" s="39"/>
      <c r="V175" s="39"/>
      <c r="W175" s="39"/>
      <c r="X175" s="39"/>
      <c r="Y175" s="39"/>
      <c r="Z175" s="39"/>
    </row>
    <row r="176" spans="3:26" s="6" customFormat="1">
      <c r="C176" s="57"/>
      <c r="D176" s="57"/>
      <c r="E176" s="57"/>
      <c r="F176" s="57"/>
      <c r="G176" s="57"/>
      <c r="H176" s="57"/>
      <c r="I176" s="57"/>
      <c r="R176" s="39"/>
      <c r="S176" s="39"/>
      <c r="T176" s="39"/>
      <c r="U176" s="39"/>
      <c r="V176" s="39"/>
      <c r="W176" s="39"/>
      <c r="X176" s="39"/>
      <c r="Y176" s="39"/>
      <c r="Z176" s="39"/>
    </row>
    <row r="177" spans="3:26" s="6" customFormat="1">
      <c r="C177" s="57"/>
      <c r="D177" s="57"/>
      <c r="E177" s="57"/>
      <c r="F177" s="57"/>
      <c r="G177" s="57"/>
      <c r="H177" s="57"/>
      <c r="I177" s="57"/>
      <c r="R177" s="39"/>
      <c r="S177" s="39"/>
      <c r="T177" s="39"/>
      <c r="U177" s="39"/>
      <c r="V177" s="39"/>
      <c r="W177" s="39"/>
      <c r="X177" s="39"/>
      <c r="Y177" s="39"/>
      <c r="Z177" s="39"/>
    </row>
    <row r="178" spans="3:26" s="6" customFormat="1">
      <c r="C178" s="57"/>
      <c r="D178" s="57"/>
      <c r="E178" s="57"/>
      <c r="F178" s="57"/>
      <c r="G178" s="57"/>
      <c r="H178" s="57"/>
      <c r="I178" s="57"/>
      <c r="R178" s="39"/>
      <c r="S178" s="39"/>
      <c r="T178" s="39"/>
      <c r="U178" s="39"/>
      <c r="V178" s="39"/>
      <c r="W178" s="39"/>
      <c r="X178" s="39"/>
      <c r="Y178" s="39"/>
      <c r="Z178" s="39"/>
    </row>
    <row r="179" spans="3:26" s="6" customFormat="1">
      <c r="C179" s="57"/>
      <c r="D179" s="57"/>
      <c r="E179" s="57"/>
      <c r="F179" s="57"/>
      <c r="G179" s="57"/>
      <c r="H179" s="57"/>
      <c r="I179" s="57"/>
      <c r="R179" s="39"/>
      <c r="S179" s="39"/>
      <c r="T179" s="39"/>
      <c r="U179" s="39"/>
      <c r="V179" s="39"/>
      <c r="W179" s="39"/>
      <c r="X179" s="39"/>
      <c r="Y179" s="39"/>
      <c r="Z179" s="39"/>
    </row>
    <row r="180" spans="3:26" s="6" customFormat="1">
      <c r="C180" s="57"/>
      <c r="D180" s="57"/>
      <c r="E180" s="57"/>
      <c r="F180" s="57"/>
      <c r="G180" s="57"/>
      <c r="H180" s="57"/>
      <c r="I180" s="57"/>
      <c r="R180" s="39"/>
      <c r="S180" s="39"/>
      <c r="T180" s="39"/>
      <c r="U180" s="39"/>
      <c r="V180" s="39"/>
      <c r="W180" s="39"/>
      <c r="X180" s="39"/>
      <c r="Y180" s="39"/>
      <c r="Z180" s="39"/>
    </row>
    <row r="181" spans="3:26" s="6" customFormat="1">
      <c r="C181" s="57"/>
      <c r="D181" s="57"/>
      <c r="E181" s="57"/>
      <c r="F181" s="57"/>
      <c r="G181" s="57"/>
      <c r="H181" s="57"/>
      <c r="I181" s="57"/>
      <c r="R181" s="39"/>
      <c r="S181" s="39"/>
      <c r="T181" s="39"/>
      <c r="U181" s="39"/>
      <c r="V181" s="39"/>
      <c r="W181" s="39"/>
      <c r="X181" s="39"/>
      <c r="Y181" s="39"/>
      <c r="Z181" s="39"/>
    </row>
    <row r="182" spans="3:26" s="6" customFormat="1">
      <c r="C182" s="57"/>
      <c r="D182" s="57"/>
      <c r="E182" s="57"/>
      <c r="F182" s="57"/>
      <c r="G182" s="57"/>
      <c r="H182" s="57"/>
      <c r="I182" s="57"/>
      <c r="R182" s="39"/>
      <c r="S182" s="39"/>
      <c r="T182" s="39"/>
      <c r="U182" s="39"/>
      <c r="V182" s="39"/>
      <c r="W182" s="39"/>
      <c r="X182" s="39"/>
      <c r="Y182" s="39"/>
      <c r="Z182" s="39"/>
    </row>
    <row r="183" spans="3:26" s="6" customFormat="1">
      <c r="C183" s="57"/>
      <c r="D183" s="57"/>
      <c r="E183" s="57"/>
      <c r="F183" s="57"/>
      <c r="G183" s="57"/>
      <c r="H183" s="57"/>
      <c r="I183" s="57"/>
      <c r="R183" s="39"/>
      <c r="S183" s="39"/>
      <c r="T183" s="39"/>
      <c r="U183" s="39"/>
      <c r="V183" s="39"/>
      <c r="W183" s="39"/>
      <c r="X183" s="39"/>
      <c r="Y183" s="39"/>
      <c r="Z183" s="39"/>
    </row>
    <row r="184" spans="3:26" s="6" customFormat="1">
      <c r="C184" s="57"/>
      <c r="D184" s="57"/>
      <c r="E184" s="57"/>
      <c r="F184" s="57"/>
      <c r="G184" s="57"/>
      <c r="H184" s="57"/>
      <c r="I184" s="57"/>
      <c r="R184" s="39"/>
      <c r="S184" s="39"/>
      <c r="T184" s="39"/>
      <c r="U184" s="39"/>
      <c r="V184" s="39"/>
      <c r="W184" s="39"/>
      <c r="X184" s="39"/>
      <c r="Y184" s="39"/>
      <c r="Z184" s="39"/>
    </row>
    <row r="185" spans="3:26" s="6" customFormat="1">
      <c r="C185" s="57"/>
      <c r="D185" s="57"/>
      <c r="E185" s="57"/>
      <c r="F185" s="57"/>
      <c r="G185" s="57"/>
      <c r="H185" s="57"/>
      <c r="I185" s="57"/>
      <c r="R185" s="39"/>
      <c r="S185" s="39"/>
      <c r="T185" s="39"/>
      <c r="U185" s="39"/>
      <c r="V185" s="39"/>
      <c r="W185" s="39"/>
      <c r="X185" s="39"/>
      <c r="Y185" s="39"/>
      <c r="Z185" s="39"/>
    </row>
    <row r="186" spans="3:26" s="6" customFormat="1">
      <c r="C186" s="57"/>
      <c r="D186" s="57"/>
      <c r="E186" s="57"/>
      <c r="F186" s="57"/>
      <c r="G186" s="57"/>
      <c r="H186" s="57"/>
      <c r="I186" s="57"/>
      <c r="R186" s="39"/>
      <c r="S186" s="39"/>
      <c r="T186" s="39"/>
      <c r="U186" s="39"/>
      <c r="V186" s="39"/>
      <c r="W186" s="39"/>
      <c r="X186" s="39"/>
      <c r="Y186" s="39"/>
      <c r="Z186" s="39"/>
    </row>
    <row r="187" spans="3:26" s="6" customFormat="1">
      <c r="C187" s="57"/>
      <c r="D187" s="57"/>
      <c r="E187" s="57"/>
      <c r="F187" s="57"/>
      <c r="G187" s="57"/>
      <c r="H187" s="57"/>
      <c r="I187" s="57"/>
      <c r="R187" s="39"/>
      <c r="S187" s="39"/>
      <c r="T187" s="39"/>
      <c r="U187" s="39"/>
      <c r="V187" s="39"/>
      <c r="W187" s="39"/>
      <c r="X187" s="39"/>
      <c r="Y187" s="39"/>
      <c r="Z187" s="39"/>
    </row>
    <row r="188" spans="3:26" s="6" customFormat="1">
      <c r="C188" s="57"/>
      <c r="D188" s="57"/>
      <c r="E188" s="57"/>
      <c r="F188" s="57"/>
      <c r="G188" s="57"/>
      <c r="H188" s="57"/>
      <c r="I188" s="57"/>
      <c r="R188" s="39"/>
      <c r="S188" s="39"/>
      <c r="T188" s="39"/>
      <c r="U188" s="39"/>
      <c r="V188" s="39"/>
      <c r="W188" s="39"/>
      <c r="X188" s="39"/>
      <c r="Y188" s="39"/>
      <c r="Z188" s="39"/>
    </row>
    <row r="189" spans="3:26" s="6" customFormat="1">
      <c r="C189" s="57"/>
      <c r="D189" s="57"/>
      <c r="E189" s="57"/>
      <c r="F189" s="57"/>
      <c r="G189" s="57"/>
      <c r="H189" s="57"/>
      <c r="I189" s="57"/>
      <c r="R189" s="39"/>
      <c r="S189" s="39"/>
      <c r="T189" s="39"/>
      <c r="U189" s="39"/>
      <c r="V189" s="39"/>
      <c r="W189" s="39"/>
      <c r="X189" s="39"/>
      <c r="Y189" s="39"/>
      <c r="Z189" s="39"/>
    </row>
    <row r="190" spans="3:26" s="6" customFormat="1">
      <c r="C190" s="57"/>
      <c r="D190" s="57"/>
      <c r="E190" s="57"/>
      <c r="F190" s="57"/>
      <c r="G190" s="57"/>
      <c r="H190" s="57"/>
      <c r="I190" s="57"/>
      <c r="R190" s="39"/>
      <c r="S190" s="39"/>
      <c r="T190" s="39"/>
      <c r="U190" s="39"/>
      <c r="V190" s="39"/>
      <c r="W190" s="39"/>
      <c r="X190" s="39"/>
      <c r="Y190" s="39"/>
      <c r="Z190" s="39"/>
    </row>
    <row r="191" spans="3:26" s="6" customFormat="1">
      <c r="C191" s="57"/>
      <c r="D191" s="57"/>
      <c r="E191" s="57"/>
      <c r="F191" s="57"/>
      <c r="G191" s="57"/>
      <c r="H191" s="57"/>
      <c r="I191" s="57"/>
      <c r="R191" s="39"/>
      <c r="S191" s="39"/>
      <c r="T191" s="39"/>
      <c r="U191" s="39"/>
      <c r="V191" s="39"/>
      <c r="W191" s="39"/>
      <c r="X191" s="39"/>
      <c r="Y191" s="39"/>
      <c r="Z191" s="39"/>
    </row>
    <row r="192" spans="3:26" s="6" customFormat="1">
      <c r="C192" s="57"/>
      <c r="D192" s="57"/>
      <c r="E192" s="57"/>
      <c r="F192" s="57"/>
      <c r="G192" s="57"/>
      <c r="H192" s="57"/>
      <c r="I192" s="57"/>
      <c r="R192" s="39"/>
      <c r="S192" s="39"/>
      <c r="T192" s="39"/>
      <c r="U192" s="39"/>
      <c r="V192" s="39"/>
      <c r="W192" s="39"/>
      <c r="X192" s="39"/>
      <c r="Y192" s="39"/>
      <c r="Z192" s="39"/>
    </row>
    <row r="193" spans="3:26" s="6" customFormat="1">
      <c r="C193" s="57"/>
      <c r="D193" s="57"/>
      <c r="E193" s="57"/>
      <c r="F193" s="57"/>
      <c r="G193" s="57"/>
      <c r="H193" s="57"/>
      <c r="I193" s="57"/>
      <c r="R193" s="39"/>
      <c r="S193" s="39"/>
      <c r="T193" s="39"/>
      <c r="U193" s="39"/>
      <c r="V193" s="39"/>
      <c r="W193" s="39"/>
      <c r="X193" s="39"/>
      <c r="Y193" s="39"/>
      <c r="Z193" s="39"/>
    </row>
    <row r="194" spans="3:26" s="6" customFormat="1">
      <c r="C194" s="57"/>
      <c r="D194" s="57"/>
      <c r="E194" s="57"/>
      <c r="F194" s="57"/>
      <c r="G194" s="57"/>
      <c r="H194" s="57"/>
      <c r="I194" s="57"/>
      <c r="R194" s="39"/>
      <c r="S194" s="39"/>
      <c r="T194" s="39"/>
      <c r="U194" s="39"/>
      <c r="V194" s="39"/>
      <c r="W194" s="39"/>
      <c r="X194" s="39"/>
      <c r="Y194" s="39"/>
      <c r="Z194" s="39"/>
    </row>
    <row r="195" spans="3:26" s="6" customFormat="1">
      <c r="C195" s="57"/>
      <c r="D195" s="57"/>
      <c r="E195" s="57"/>
      <c r="F195" s="57"/>
      <c r="G195" s="57"/>
      <c r="H195" s="57"/>
      <c r="I195" s="57"/>
      <c r="R195" s="39"/>
      <c r="S195" s="39"/>
      <c r="T195" s="39"/>
      <c r="U195" s="39"/>
      <c r="V195" s="39"/>
      <c r="W195" s="39"/>
      <c r="X195" s="39"/>
      <c r="Y195" s="39"/>
      <c r="Z195" s="39"/>
    </row>
    <row r="196" spans="3:26" s="6" customFormat="1">
      <c r="C196" s="57"/>
      <c r="D196" s="57"/>
      <c r="E196" s="57"/>
      <c r="F196" s="57"/>
      <c r="G196" s="57"/>
      <c r="H196" s="57"/>
      <c r="I196" s="57"/>
      <c r="R196" s="39"/>
      <c r="S196" s="39"/>
      <c r="T196" s="39"/>
      <c r="U196" s="39"/>
      <c r="V196" s="39"/>
      <c r="W196" s="39"/>
      <c r="X196" s="39"/>
      <c r="Y196" s="39"/>
      <c r="Z196" s="39"/>
    </row>
    <row r="197" spans="3:26" s="6" customFormat="1">
      <c r="C197" s="57"/>
      <c r="D197" s="57"/>
      <c r="E197" s="57"/>
      <c r="F197" s="57"/>
      <c r="G197" s="57"/>
      <c r="H197" s="57"/>
      <c r="I197" s="57"/>
      <c r="R197" s="39"/>
      <c r="S197" s="39"/>
      <c r="T197" s="39"/>
      <c r="U197" s="39"/>
      <c r="V197" s="39"/>
      <c r="W197" s="39"/>
      <c r="X197" s="39"/>
      <c r="Y197" s="39"/>
      <c r="Z197" s="39"/>
    </row>
    <row r="198" spans="3:26" s="6" customFormat="1">
      <c r="C198" s="57"/>
      <c r="D198" s="57"/>
      <c r="E198" s="57"/>
      <c r="F198" s="57"/>
      <c r="G198" s="57"/>
      <c r="H198" s="57"/>
      <c r="I198" s="57"/>
      <c r="R198" s="39"/>
      <c r="S198" s="39"/>
      <c r="T198" s="39"/>
      <c r="U198" s="39"/>
      <c r="V198" s="39"/>
      <c r="W198" s="39"/>
      <c r="X198" s="39"/>
      <c r="Y198" s="39"/>
      <c r="Z198" s="39"/>
    </row>
    <row r="199" spans="3:26" s="6" customFormat="1">
      <c r="C199" s="57"/>
      <c r="D199" s="57"/>
      <c r="E199" s="57"/>
      <c r="F199" s="57"/>
      <c r="G199" s="57"/>
      <c r="H199" s="57"/>
      <c r="I199" s="57"/>
      <c r="R199" s="39"/>
      <c r="S199" s="39"/>
      <c r="T199" s="39"/>
      <c r="U199" s="39"/>
      <c r="V199" s="39"/>
      <c r="W199" s="39"/>
      <c r="X199" s="39"/>
      <c r="Y199" s="39"/>
      <c r="Z199" s="39"/>
    </row>
    <row r="200" spans="3:26" s="6" customFormat="1">
      <c r="C200" s="57"/>
      <c r="D200" s="57"/>
      <c r="E200" s="57"/>
      <c r="F200" s="57"/>
      <c r="G200" s="57"/>
      <c r="H200" s="57"/>
      <c r="I200" s="57"/>
      <c r="R200" s="39"/>
      <c r="S200" s="39"/>
      <c r="T200" s="39"/>
      <c r="U200" s="39"/>
      <c r="V200" s="39"/>
      <c r="W200" s="39"/>
      <c r="X200" s="39"/>
      <c r="Y200" s="39"/>
      <c r="Z200" s="39"/>
    </row>
    <row r="201" spans="3:26" s="6" customFormat="1">
      <c r="C201" s="57"/>
      <c r="D201" s="57"/>
      <c r="E201" s="57"/>
      <c r="F201" s="57"/>
      <c r="G201" s="57"/>
      <c r="H201" s="57"/>
      <c r="I201" s="57"/>
      <c r="R201" s="39"/>
      <c r="S201" s="39"/>
      <c r="T201" s="39"/>
      <c r="U201" s="39"/>
      <c r="V201" s="39"/>
      <c r="W201" s="39"/>
      <c r="X201" s="39"/>
      <c r="Y201" s="39"/>
      <c r="Z201" s="39"/>
    </row>
    <row r="202" spans="3:26" s="6" customFormat="1">
      <c r="C202" s="57"/>
      <c r="D202" s="57"/>
      <c r="E202" s="57"/>
      <c r="F202" s="57"/>
      <c r="G202" s="57"/>
      <c r="H202" s="57"/>
      <c r="I202" s="57"/>
      <c r="R202" s="39"/>
      <c r="S202" s="39"/>
      <c r="T202" s="39"/>
      <c r="U202" s="39"/>
      <c r="V202" s="39"/>
      <c r="W202" s="39"/>
      <c r="X202" s="39"/>
      <c r="Y202" s="39"/>
      <c r="Z202" s="39"/>
    </row>
    <row r="203" spans="3:26" s="6" customFormat="1">
      <c r="C203" s="57"/>
      <c r="D203" s="57"/>
      <c r="E203" s="57"/>
      <c r="F203" s="57"/>
      <c r="G203" s="57"/>
      <c r="H203" s="57"/>
      <c r="I203" s="57"/>
      <c r="R203" s="39"/>
      <c r="S203" s="39"/>
      <c r="T203" s="39"/>
      <c r="U203" s="39"/>
      <c r="V203" s="39"/>
      <c r="W203" s="39"/>
      <c r="X203" s="39"/>
      <c r="Y203" s="39"/>
      <c r="Z203" s="39"/>
    </row>
    <row r="204" spans="3:26" s="6" customFormat="1">
      <c r="C204" s="57"/>
      <c r="D204" s="57"/>
      <c r="E204" s="57"/>
      <c r="F204" s="57"/>
      <c r="G204" s="57"/>
      <c r="H204" s="57"/>
      <c r="I204" s="57"/>
      <c r="R204" s="39"/>
      <c r="S204" s="39"/>
      <c r="T204" s="39"/>
      <c r="U204" s="39"/>
      <c r="V204" s="39"/>
      <c r="W204" s="39"/>
      <c r="X204" s="39"/>
      <c r="Y204" s="39"/>
      <c r="Z204" s="39"/>
    </row>
    <row r="205" spans="3:26" s="6" customFormat="1">
      <c r="C205" s="57"/>
      <c r="D205" s="57"/>
      <c r="E205" s="57"/>
      <c r="F205" s="57"/>
      <c r="G205" s="57"/>
      <c r="H205" s="57"/>
      <c r="I205" s="57"/>
      <c r="R205" s="39"/>
      <c r="S205" s="39"/>
      <c r="T205" s="39"/>
      <c r="U205" s="39"/>
      <c r="V205" s="39"/>
      <c r="W205" s="39"/>
      <c r="X205" s="39"/>
      <c r="Y205" s="39"/>
      <c r="Z205" s="39"/>
    </row>
    <row r="206" spans="3:26" s="6" customFormat="1">
      <c r="C206" s="57"/>
      <c r="D206" s="57"/>
      <c r="E206" s="57"/>
      <c r="F206" s="57"/>
      <c r="G206" s="57"/>
      <c r="H206" s="57"/>
      <c r="I206" s="57"/>
      <c r="R206" s="39"/>
      <c r="S206" s="39"/>
      <c r="T206" s="39"/>
      <c r="U206" s="39"/>
      <c r="V206" s="39"/>
      <c r="W206" s="39"/>
      <c r="X206" s="39"/>
      <c r="Y206" s="39"/>
      <c r="Z206" s="39"/>
    </row>
    <row r="207" spans="3:26" s="6" customFormat="1">
      <c r="C207" s="57"/>
      <c r="D207" s="57"/>
      <c r="E207" s="57"/>
      <c r="F207" s="57"/>
      <c r="G207" s="57"/>
      <c r="H207" s="57"/>
      <c r="I207" s="57"/>
      <c r="R207" s="39"/>
      <c r="S207" s="39"/>
      <c r="T207" s="39"/>
      <c r="U207" s="39"/>
      <c r="V207" s="39"/>
      <c r="W207" s="39"/>
      <c r="X207" s="39"/>
      <c r="Y207" s="39"/>
      <c r="Z207" s="39"/>
    </row>
    <row r="208" spans="3:26" s="6" customFormat="1">
      <c r="C208" s="57"/>
      <c r="D208" s="57"/>
      <c r="E208" s="57"/>
      <c r="F208" s="57"/>
      <c r="G208" s="57"/>
      <c r="H208" s="57"/>
      <c r="I208" s="57"/>
      <c r="R208" s="39"/>
      <c r="S208" s="39"/>
      <c r="T208" s="39"/>
      <c r="U208" s="39"/>
      <c r="V208" s="39"/>
      <c r="W208" s="39"/>
      <c r="X208" s="39"/>
      <c r="Y208" s="39"/>
      <c r="Z208" s="39"/>
    </row>
    <row r="209" spans="3:26" s="6" customFormat="1">
      <c r="C209" s="57"/>
      <c r="D209" s="57"/>
      <c r="E209" s="57"/>
      <c r="F209" s="57"/>
      <c r="G209" s="57"/>
      <c r="H209" s="57"/>
      <c r="I209" s="57"/>
      <c r="R209" s="39"/>
      <c r="S209" s="39"/>
      <c r="T209" s="39"/>
      <c r="U209" s="39"/>
      <c r="V209" s="39"/>
      <c r="W209" s="39"/>
      <c r="X209" s="39"/>
      <c r="Y209" s="39"/>
      <c r="Z209" s="39"/>
    </row>
    <row r="210" spans="3:26" s="6" customFormat="1">
      <c r="C210" s="57"/>
      <c r="D210" s="57"/>
      <c r="E210" s="57"/>
      <c r="F210" s="57"/>
      <c r="G210" s="57"/>
      <c r="H210" s="57"/>
      <c r="I210" s="57"/>
      <c r="R210" s="39"/>
      <c r="S210" s="39"/>
      <c r="T210" s="39"/>
      <c r="U210" s="39"/>
      <c r="V210" s="39"/>
      <c r="W210" s="39"/>
      <c r="X210" s="39"/>
      <c r="Y210" s="39"/>
      <c r="Z210" s="39"/>
    </row>
    <row r="211" spans="3:26" s="6" customFormat="1">
      <c r="C211" s="57"/>
      <c r="D211" s="57"/>
      <c r="E211" s="57"/>
      <c r="F211" s="57"/>
      <c r="G211" s="57"/>
      <c r="H211" s="57"/>
      <c r="I211" s="57"/>
      <c r="R211" s="39"/>
      <c r="S211" s="39"/>
      <c r="T211" s="39"/>
      <c r="U211" s="39"/>
      <c r="V211" s="39"/>
      <c r="W211" s="39"/>
      <c r="X211" s="39"/>
      <c r="Y211" s="39"/>
      <c r="Z211" s="39"/>
    </row>
    <row r="212" spans="3:26" s="6" customFormat="1">
      <c r="C212" s="57"/>
      <c r="D212" s="57"/>
      <c r="E212" s="57"/>
      <c r="F212" s="57"/>
      <c r="G212" s="57"/>
      <c r="H212" s="57"/>
      <c r="I212" s="57"/>
      <c r="R212" s="39"/>
      <c r="S212" s="39"/>
      <c r="T212" s="39"/>
      <c r="U212" s="39"/>
      <c r="V212" s="39"/>
      <c r="W212" s="39"/>
      <c r="X212" s="39"/>
      <c r="Y212" s="39"/>
      <c r="Z212" s="39"/>
    </row>
    <row r="213" spans="3:26" s="6" customFormat="1">
      <c r="C213" s="57"/>
      <c r="D213" s="57"/>
      <c r="E213" s="57"/>
      <c r="F213" s="57"/>
      <c r="G213" s="57"/>
      <c r="H213" s="57"/>
      <c r="I213" s="57"/>
      <c r="R213" s="39"/>
      <c r="S213" s="39"/>
      <c r="T213" s="39"/>
      <c r="U213" s="39"/>
      <c r="V213" s="39"/>
      <c r="W213" s="39"/>
      <c r="X213" s="39"/>
      <c r="Y213" s="39"/>
      <c r="Z213" s="39"/>
    </row>
    <row r="214" spans="3:26" s="6" customFormat="1">
      <c r="C214" s="57"/>
      <c r="D214" s="57"/>
      <c r="E214" s="57"/>
      <c r="F214" s="57"/>
      <c r="G214" s="57"/>
      <c r="H214" s="57"/>
      <c r="I214" s="57"/>
      <c r="R214" s="39"/>
      <c r="S214" s="39"/>
      <c r="T214" s="39"/>
      <c r="U214" s="39"/>
      <c r="V214" s="39"/>
      <c r="W214" s="39"/>
      <c r="X214" s="39"/>
      <c r="Y214" s="39"/>
      <c r="Z214" s="39"/>
    </row>
    <row r="215" spans="3:26" s="6" customFormat="1">
      <c r="C215" s="57"/>
      <c r="D215" s="57"/>
      <c r="E215" s="57"/>
      <c r="F215" s="57"/>
      <c r="G215" s="57"/>
      <c r="H215" s="57"/>
      <c r="I215" s="57"/>
      <c r="R215" s="39"/>
      <c r="S215" s="39"/>
      <c r="T215" s="39"/>
      <c r="U215" s="39"/>
      <c r="V215" s="39"/>
      <c r="W215" s="39"/>
      <c r="X215" s="39"/>
      <c r="Y215" s="39"/>
      <c r="Z215" s="39"/>
    </row>
    <row r="216" spans="3:26" s="6" customFormat="1">
      <c r="C216" s="57"/>
      <c r="D216" s="57"/>
      <c r="E216" s="57"/>
      <c r="F216" s="57"/>
      <c r="G216" s="57"/>
      <c r="H216" s="57"/>
      <c r="I216" s="57"/>
      <c r="R216" s="39"/>
      <c r="S216" s="39"/>
      <c r="T216" s="39"/>
      <c r="U216" s="39"/>
      <c r="V216" s="39"/>
      <c r="W216" s="39"/>
      <c r="X216" s="39"/>
      <c r="Y216" s="39"/>
      <c r="Z216" s="39"/>
    </row>
    <row r="217" spans="3:26" s="6" customFormat="1">
      <c r="C217" s="57"/>
      <c r="D217" s="57"/>
      <c r="E217" s="57"/>
      <c r="F217" s="57"/>
      <c r="G217" s="57"/>
      <c r="H217" s="57"/>
      <c r="I217" s="57"/>
      <c r="R217" s="39"/>
      <c r="S217" s="39"/>
      <c r="T217" s="39"/>
      <c r="U217" s="39"/>
      <c r="V217" s="39"/>
      <c r="W217" s="39"/>
      <c r="X217" s="39"/>
      <c r="Y217" s="39"/>
      <c r="Z217" s="39"/>
    </row>
    <row r="218" spans="3:26" s="6" customFormat="1">
      <c r="C218" s="57"/>
      <c r="D218" s="57"/>
      <c r="E218" s="57"/>
      <c r="F218" s="57"/>
      <c r="G218" s="57"/>
      <c r="H218" s="57"/>
      <c r="I218" s="57"/>
      <c r="R218" s="39"/>
      <c r="S218" s="39"/>
      <c r="T218" s="39"/>
      <c r="U218" s="39"/>
      <c r="V218" s="39"/>
      <c r="W218" s="39"/>
      <c r="X218" s="39"/>
      <c r="Y218" s="39"/>
      <c r="Z218" s="39"/>
    </row>
    <row r="219" spans="3:26" s="6" customFormat="1">
      <c r="C219" s="57"/>
      <c r="D219" s="57"/>
      <c r="E219" s="57"/>
      <c r="F219" s="57"/>
      <c r="G219" s="57"/>
      <c r="H219" s="57"/>
      <c r="I219" s="57"/>
      <c r="R219" s="39"/>
      <c r="S219" s="39"/>
      <c r="T219" s="39"/>
      <c r="U219" s="39"/>
      <c r="V219" s="39"/>
      <c r="W219" s="39"/>
      <c r="X219" s="39"/>
      <c r="Y219" s="39"/>
      <c r="Z219" s="39"/>
    </row>
    <row r="220" spans="3:26" s="6" customFormat="1">
      <c r="C220" s="57"/>
      <c r="D220" s="57"/>
      <c r="E220" s="57"/>
      <c r="F220" s="57"/>
      <c r="G220" s="57"/>
      <c r="H220" s="57"/>
      <c r="I220" s="57"/>
      <c r="R220" s="39"/>
      <c r="S220" s="39"/>
      <c r="T220" s="39"/>
      <c r="U220" s="39"/>
      <c r="V220" s="39"/>
      <c r="W220" s="39"/>
      <c r="X220" s="39"/>
      <c r="Y220" s="39"/>
      <c r="Z220" s="39"/>
    </row>
    <row r="221" spans="3:26" s="6" customFormat="1">
      <c r="C221" s="57"/>
      <c r="D221" s="57"/>
      <c r="E221" s="57"/>
      <c r="F221" s="57"/>
      <c r="G221" s="57"/>
      <c r="H221" s="57"/>
      <c r="I221" s="57"/>
      <c r="R221" s="39"/>
      <c r="S221" s="39"/>
      <c r="T221" s="39"/>
      <c r="U221" s="39"/>
      <c r="V221" s="39"/>
      <c r="W221" s="39"/>
      <c r="X221" s="39"/>
      <c r="Y221" s="39"/>
      <c r="Z221" s="39"/>
    </row>
    <row r="222" spans="3:26" s="6" customFormat="1">
      <c r="C222" s="57"/>
      <c r="D222" s="57"/>
      <c r="E222" s="57"/>
      <c r="F222" s="57"/>
      <c r="G222" s="57"/>
      <c r="H222" s="57"/>
      <c r="I222" s="57"/>
      <c r="R222" s="39"/>
      <c r="S222" s="39"/>
      <c r="T222" s="39"/>
      <c r="U222" s="39"/>
      <c r="V222" s="39"/>
      <c r="W222" s="39"/>
      <c r="X222" s="39"/>
      <c r="Y222" s="39"/>
      <c r="Z222" s="39"/>
    </row>
    <row r="223" spans="3:26" s="6" customFormat="1">
      <c r="C223" s="57"/>
      <c r="D223" s="57"/>
      <c r="E223" s="57"/>
      <c r="F223" s="57"/>
      <c r="G223" s="57"/>
      <c r="H223" s="57"/>
      <c r="I223" s="57"/>
      <c r="R223" s="39"/>
      <c r="S223" s="39"/>
      <c r="T223" s="39"/>
      <c r="U223" s="39"/>
      <c r="V223" s="39"/>
      <c r="W223" s="39"/>
      <c r="X223" s="39"/>
      <c r="Y223" s="39"/>
      <c r="Z223" s="39"/>
    </row>
    <row r="224" spans="3:26" s="6" customFormat="1">
      <c r="C224" s="57"/>
      <c r="D224" s="57"/>
      <c r="E224" s="57"/>
      <c r="F224" s="57"/>
      <c r="G224" s="57"/>
      <c r="H224" s="57"/>
      <c r="I224" s="57"/>
      <c r="R224" s="39"/>
      <c r="S224" s="39"/>
      <c r="T224" s="39"/>
      <c r="U224" s="39"/>
      <c r="V224" s="39"/>
      <c r="W224" s="39"/>
      <c r="X224" s="39"/>
      <c r="Y224" s="39"/>
      <c r="Z224" s="39"/>
    </row>
    <row r="225" spans="3:26" s="6" customFormat="1">
      <c r="C225" s="57"/>
      <c r="D225" s="57"/>
      <c r="E225" s="57"/>
      <c r="F225" s="57"/>
      <c r="G225" s="57"/>
      <c r="H225" s="57"/>
      <c r="I225" s="57"/>
      <c r="R225" s="39"/>
      <c r="S225" s="39"/>
      <c r="T225" s="39"/>
      <c r="U225" s="39"/>
      <c r="V225" s="39"/>
      <c r="W225" s="39"/>
      <c r="X225" s="39"/>
      <c r="Y225" s="39"/>
      <c r="Z225" s="39"/>
    </row>
    <row r="226" spans="3:26" s="6" customFormat="1">
      <c r="C226" s="57"/>
      <c r="D226" s="57"/>
      <c r="E226" s="57"/>
      <c r="F226" s="57"/>
      <c r="G226" s="57"/>
      <c r="H226" s="57"/>
      <c r="I226" s="57"/>
      <c r="R226" s="39"/>
      <c r="S226" s="39"/>
      <c r="T226" s="39"/>
      <c r="U226" s="39"/>
      <c r="V226" s="39"/>
      <c r="W226" s="39"/>
      <c r="X226" s="39"/>
      <c r="Y226" s="39"/>
      <c r="Z226" s="39"/>
    </row>
    <row r="227" spans="3:26" s="6" customFormat="1">
      <c r="C227" s="57"/>
      <c r="D227" s="57"/>
      <c r="E227" s="57"/>
      <c r="F227" s="57"/>
      <c r="G227" s="57"/>
      <c r="H227" s="57"/>
      <c r="I227" s="57"/>
      <c r="R227" s="39"/>
      <c r="S227" s="39"/>
      <c r="T227" s="39"/>
      <c r="U227" s="39"/>
      <c r="V227" s="39"/>
      <c r="W227" s="39"/>
      <c r="X227" s="39"/>
      <c r="Y227" s="39"/>
      <c r="Z227" s="39"/>
    </row>
    <row r="228" spans="3:26" s="6" customFormat="1">
      <c r="C228" s="57"/>
      <c r="D228" s="57"/>
      <c r="E228" s="57"/>
      <c r="F228" s="57"/>
      <c r="G228" s="57"/>
      <c r="H228" s="57"/>
      <c r="I228" s="57"/>
      <c r="R228" s="39"/>
      <c r="S228" s="39"/>
      <c r="T228" s="39"/>
      <c r="U228" s="39"/>
      <c r="V228" s="39"/>
      <c r="W228" s="39"/>
      <c r="X228" s="39"/>
      <c r="Y228" s="39"/>
      <c r="Z228" s="39"/>
    </row>
    <row r="229" spans="3:26" s="6" customFormat="1">
      <c r="C229" s="57"/>
      <c r="D229" s="57"/>
      <c r="E229" s="57"/>
      <c r="F229" s="57"/>
      <c r="G229" s="57"/>
      <c r="H229" s="57"/>
      <c r="I229" s="57"/>
      <c r="R229" s="39"/>
      <c r="S229" s="39"/>
      <c r="T229" s="39"/>
      <c r="U229" s="39"/>
      <c r="V229" s="39"/>
      <c r="W229" s="39"/>
      <c r="X229" s="39"/>
      <c r="Y229" s="39"/>
      <c r="Z229" s="39"/>
    </row>
    <row r="230" spans="3:26" s="6" customFormat="1">
      <c r="C230" s="57"/>
      <c r="D230" s="57"/>
      <c r="E230" s="57"/>
      <c r="F230" s="57"/>
      <c r="G230" s="57"/>
      <c r="H230" s="57"/>
      <c r="I230" s="57"/>
      <c r="R230" s="39"/>
      <c r="S230" s="39"/>
      <c r="T230" s="39"/>
      <c r="U230" s="39"/>
      <c r="V230" s="39"/>
      <c r="W230" s="39"/>
      <c r="X230" s="39"/>
      <c r="Y230" s="39"/>
      <c r="Z230" s="39"/>
    </row>
    <row r="231" spans="3:26" s="6" customFormat="1">
      <c r="C231" s="57"/>
      <c r="D231" s="57"/>
      <c r="E231" s="57"/>
      <c r="F231" s="57"/>
      <c r="G231" s="57"/>
      <c r="H231" s="57"/>
      <c r="I231" s="57"/>
      <c r="R231" s="39"/>
      <c r="S231" s="39"/>
      <c r="T231" s="39"/>
      <c r="U231" s="39"/>
      <c r="V231" s="39"/>
      <c r="W231" s="39"/>
      <c r="X231" s="39"/>
      <c r="Y231" s="39"/>
      <c r="Z231" s="39"/>
    </row>
    <row r="232" spans="3:26" s="6" customFormat="1">
      <c r="C232" s="57"/>
      <c r="D232" s="57"/>
      <c r="E232" s="57"/>
      <c r="F232" s="57"/>
      <c r="G232" s="57"/>
      <c r="H232" s="57"/>
      <c r="I232" s="57"/>
      <c r="R232" s="39"/>
      <c r="S232" s="39"/>
      <c r="T232" s="39"/>
      <c r="U232" s="39"/>
      <c r="V232" s="39"/>
      <c r="W232" s="39"/>
      <c r="X232" s="39"/>
      <c r="Y232" s="39"/>
      <c r="Z232" s="39"/>
    </row>
    <row r="233" spans="3:26" s="6" customFormat="1">
      <c r="C233" s="57"/>
      <c r="D233" s="57"/>
      <c r="E233" s="57"/>
      <c r="F233" s="57"/>
      <c r="G233" s="57"/>
      <c r="H233" s="57"/>
      <c r="I233" s="57"/>
      <c r="R233" s="39"/>
      <c r="S233" s="39"/>
      <c r="T233" s="39"/>
      <c r="U233" s="39"/>
      <c r="V233" s="39"/>
      <c r="W233" s="39"/>
      <c r="X233" s="39"/>
      <c r="Y233" s="39"/>
      <c r="Z233" s="39"/>
    </row>
    <row r="234" spans="3:26" s="6" customFormat="1">
      <c r="C234" s="57"/>
      <c r="D234" s="57"/>
      <c r="E234" s="57"/>
      <c r="F234" s="57"/>
      <c r="G234" s="57"/>
      <c r="H234" s="57"/>
      <c r="I234" s="57"/>
      <c r="R234" s="39"/>
      <c r="S234" s="39"/>
      <c r="T234" s="39"/>
      <c r="U234" s="39"/>
      <c r="V234" s="39"/>
      <c r="W234" s="39"/>
      <c r="X234" s="39"/>
      <c r="Y234" s="39"/>
      <c r="Z234" s="39"/>
    </row>
    <row r="235" spans="3:26" s="6" customFormat="1">
      <c r="C235" s="57"/>
      <c r="D235" s="57"/>
      <c r="E235" s="57"/>
      <c r="F235" s="57"/>
      <c r="G235" s="57"/>
      <c r="H235" s="57"/>
      <c r="I235" s="57"/>
      <c r="R235" s="39"/>
      <c r="S235" s="39"/>
      <c r="T235" s="39"/>
      <c r="U235" s="39"/>
      <c r="V235" s="39"/>
      <c r="W235" s="39"/>
      <c r="X235" s="39"/>
      <c r="Y235" s="39"/>
      <c r="Z235" s="39"/>
    </row>
    <row r="236" spans="3:26" s="6" customFormat="1">
      <c r="C236" s="57"/>
      <c r="D236" s="57"/>
      <c r="E236" s="57"/>
      <c r="F236" s="57"/>
      <c r="G236" s="57"/>
      <c r="H236" s="57"/>
      <c r="I236" s="57"/>
      <c r="R236" s="39"/>
      <c r="S236" s="39"/>
      <c r="T236" s="39"/>
      <c r="U236" s="39"/>
      <c r="V236" s="39"/>
      <c r="W236" s="39"/>
      <c r="X236" s="39"/>
      <c r="Y236" s="39"/>
      <c r="Z236" s="39"/>
    </row>
    <row r="237" spans="3:26" s="6" customFormat="1">
      <c r="C237" s="57"/>
      <c r="D237" s="57"/>
      <c r="E237" s="57"/>
      <c r="F237" s="57"/>
      <c r="G237" s="57"/>
      <c r="H237" s="57"/>
      <c r="I237" s="57"/>
      <c r="R237" s="39"/>
      <c r="S237" s="39"/>
      <c r="T237" s="39"/>
      <c r="U237" s="39"/>
      <c r="V237" s="39"/>
      <c r="W237" s="39"/>
      <c r="X237" s="39"/>
      <c r="Y237" s="39"/>
      <c r="Z237" s="39"/>
    </row>
    <row r="238" spans="3:26" s="6" customFormat="1">
      <c r="C238" s="57"/>
      <c r="D238" s="57"/>
      <c r="E238" s="57"/>
      <c r="F238" s="57"/>
      <c r="G238" s="57"/>
      <c r="H238" s="57"/>
      <c r="I238" s="57"/>
      <c r="R238" s="39"/>
      <c r="S238" s="39"/>
      <c r="T238" s="39"/>
      <c r="U238" s="39"/>
      <c r="V238" s="39"/>
      <c r="W238" s="39"/>
      <c r="X238" s="39"/>
      <c r="Y238" s="39"/>
      <c r="Z238" s="39"/>
    </row>
    <row r="239" spans="3:26" s="6" customFormat="1">
      <c r="C239" s="57"/>
      <c r="D239" s="57"/>
      <c r="E239" s="57"/>
      <c r="F239" s="57"/>
      <c r="G239" s="57"/>
      <c r="H239" s="57"/>
      <c r="I239" s="57"/>
      <c r="R239" s="39"/>
      <c r="S239" s="39"/>
      <c r="T239" s="39"/>
      <c r="U239" s="39"/>
      <c r="V239" s="39"/>
      <c r="W239" s="39"/>
      <c r="X239" s="39"/>
      <c r="Y239" s="39"/>
      <c r="Z239" s="39"/>
    </row>
    <row r="240" spans="3:26" s="6" customFormat="1">
      <c r="C240" s="57"/>
      <c r="D240" s="57"/>
      <c r="E240" s="57"/>
      <c r="F240" s="57"/>
      <c r="G240" s="57"/>
      <c r="H240" s="57"/>
      <c r="I240" s="57"/>
      <c r="R240" s="39"/>
      <c r="S240" s="39"/>
      <c r="T240" s="39"/>
      <c r="U240" s="39"/>
      <c r="V240" s="39"/>
      <c r="W240" s="39"/>
      <c r="X240" s="39"/>
      <c r="Y240" s="39"/>
      <c r="Z240" s="39"/>
    </row>
    <row r="241" spans="3:26" s="6" customFormat="1">
      <c r="C241" s="57"/>
      <c r="D241" s="57"/>
      <c r="E241" s="57"/>
      <c r="F241" s="57"/>
      <c r="G241" s="57"/>
      <c r="H241" s="57"/>
      <c r="I241" s="57"/>
      <c r="R241" s="39"/>
      <c r="S241" s="39"/>
      <c r="T241" s="39"/>
      <c r="U241" s="39"/>
      <c r="V241" s="39"/>
      <c r="W241" s="39"/>
      <c r="X241" s="39"/>
      <c r="Y241" s="39"/>
      <c r="Z241" s="39"/>
    </row>
    <row r="242" spans="3:26" s="6" customFormat="1">
      <c r="C242" s="57"/>
      <c r="D242" s="57"/>
      <c r="E242" s="57"/>
      <c r="F242" s="57"/>
      <c r="G242" s="57"/>
      <c r="H242" s="57"/>
      <c r="I242" s="57"/>
      <c r="R242" s="39"/>
      <c r="S242" s="39"/>
      <c r="T242" s="39"/>
      <c r="U242" s="39"/>
      <c r="V242" s="39"/>
      <c r="W242" s="39"/>
      <c r="X242" s="39"/>
      <c r="Y242" s="39"/>
      <c r="Z242" s="39"/>
    </row>
    <row r="243" spans="3:26" s="6" customFormat="1">
      <c r="C243" s="57"/>
      <c r="D243" s="57"/>
      <c r="E243" s="57"/>
      <c r="F243" s="57"/>
      <c r="G243" s="57"/>
      <c r="H243" s="57"/>
      <c r="I243" s="57"/>
      <c r="R243" s="39"/>
      <c r="S243" s="39"/>
      <c r="T243" s="39"/>
      <c r="U243" s="39"/>
      <c r="V243" s="39"/>
      <c r="W243" s="39"/>
      <c r="X243" s="39"/>
      <c r="Y243" s="39"/>
      <c r="Z243" s="39"/>
    </row>
    <row r="244" spans="3:26" s="6" customFormat="1">
      <c r="C244" s="57"/>
      <c r="D244" s="57"/>
      <c r="E244" s="57"/>
      <c r="F244" s="57"/>
      <c r="G244" s="57"/>
      <c r="H244" s="57"/>
      <c r="I244" s="57"/>
      <c r="R244" s="39"/>
      <c r="S244" s="39"/>
      <c r="T244" s="39"/>
      <c r="U244" s="39"/>
      <c r="V244" s="39"/>
      <c r="W244" s="39"/>
      <c r="X244" s="39"/>
      <c r="Y244" s="39"/>
      <c r="Z244" s="39"/>
    </row>
    <row r="245" spans="3:26" s="6" customFormat="1">
      <c r="C245" s="57"/>
      <c r="D245" s="57"/>
      <c r="E245" s="57"/>
      <c r="F245" s="57"/>
      <c r="G245" s="57"/>
      <c r="H245" s="57"/>
      <c r="I245" s="57"/>
      <c r="R245" s="39"/>
      <c r="S245" s="39"/>
      <c r="T245" s="39"/>
      <c r="U245" s="39"/>
      <c r="V245" s="39"/>
      <c r="W245" s="39"/>
      <c r="X245" s="39"/>
      <c r="Y245" s="39"/>
      <c r="Z245" s="39"/>
    </row>
    <row r="246" spans="3:26" s="6" customFormat="1">
      <c r="C246" s="57"/>
      <c r="D246" s="57"/>
      <c r="E246" s="57"/>
      <c r="F246" s="57"/>
      <c r="G246" s="57"/>
      <c r="H246" s="57"/>
      <c r="I246" s="57"/>
      <c r="R246" s="39"/>
      <c r="S246" s="39"/>
      <c r="T246" s="39"/>
      <c r="U246" s="39"/>
      <c r="V246" s="39"/>
      <c r="W246" s="39"/>
      <c r="X246" s="39"/>
      <c r="Y246" s="39"/>
      <c r="Z246" s="39"/>
    </row>
    <row r="247" spans="3:26" s="6" customFormat="1">
      <c r="C247" s="57"/>
      <c r="D247" s="57"/>
      <c r="E247" s="57"/>
      <c r="F247" s="57"/>
      <c r="G247" s="57"/>
      <c r="H247" s="57"/>
      <c r="I247" s="57"/>
      <c r="R247" s="39"/>
      <c r="S247" s="39"/>
      <c r="T247" s="39"/>
      <c r="U247" s="39"/>
      <c r="V247" s="39"/>
      <c r="W247" s="39"/>
      <c r="X247" s="39"/>
      <c r="Y247" s="39"/>
      <c r="Z247" s="39"/>
    </row>
    <row r="248" spans="3:26" s="6" customFormat="1">
      <c r="C248" s="57"/>
      <c r="D248" s="57"/>
      <c r="E248" s="57"/>
      <c r="F248" s="57"/>
      <c r="G248" s="57"/>
      <c r="H248" s="57"/>
      <c r="I248" s="57"/>
      <c r="R248" s="39"/>
      <c r="S248" s="39"/>
      <c r="T248" s="39"/>
      <c r="U248" s="39"/>
      <c r="V248" s="39"/>
      <c r="W248" s="39"/>
      <c r="X248" s="39"/>
      <c r="Y248" s="39"/>
      <c r="Z248" s="39"/>
    </row>
    <row r="249" spans="3:26" s="6" customFormat="1">
      <c r="C249" s="57"/>
      <c r="D249" s="57"/>
      <c r="E249" s="57"/>
      <c r="F249" s="57"/>
      <c r="G249" s="57"/>
      <c r="H249" s="57"/>
      <c r="I249" s="57"/>
      <c r="R249" s="39"/>
      <c r="S249" s="39"/>
      <c r="T249" s="39"/>
      <c r="U249" s="39"/>
      <c r="V249" s="39"/>
      <c r="W249" s="39"/>
      <c r="X249" s="39"/>
      <c r="Y249" s="39"/>
      <c r="Z249" s="39"/>
    </row>
    <row r="250" spans="3:26" s="6" customFormat="1">
      <c r="C250" s="57"/>
      <c r="D250" s="57"/>
      <c r="E250" s="57"/>
      <c r="F250" s="57"/>
      <c r="G250" s="57"/>
      <c r="H250" s="57"/>
      <c r="I250" s="57"/>
      <c r="R250" s="39"/>
      <c r="S250" s="39"/>
      <c r="T250" s="39"/>
      <c r="U250" s="39"/>
      <c r="V250" s="39"/>
      <c r="W250" s="39"/>
      <c r="X250" s="39"/>
      <c r="Y250" s="39"/>
      <c r="Z250" s="39"/>
    </row>
    <row r="251" spans="3:26" s="6" customFormat="1">
      <c r="C251" s="57"/>
      <c r="D251" s="57"/>
      <c r="E251" s="57"/>
      <c r="F251" s="57"/>
      <c r="G251" s="57"/>
      <c r="H251" s="57"/>
      <c r="I251" s="57"/>
      <c r="R251" s="39"/>
      <c r="S251" s="39"/>
      <c r="T251" s="39"/>
      <c r="U251" s="39"/>
      <c r="V251" s="39"/>
      <c r="W251" s="39"/>
      <c r="X251" s="39"/>
      <c r="Y251" s="39"/>
      <c r="Z251" s="39"/>
    </row>
    <row r="252" spans="3:26" s="6" customFormat="1">
      <c r="C252" s="57"/>
      <c r="D252" s="57"/>
      <c r="E252" s="57"/>
      <c r="F252" s="57"/>
      <c r="G252" s="57"/>
      <c r="H252" s="57"/>
      <c r="I252" s="57"/>
      <c r="R252" s="39"/>
      <c r="S252" s="39"/>
      <c r="T252" s="39"/>
      <c r="U252" s="39"/>
      <c r="V252" s="39"/>
      <c r="W252" s="39"/>
      <c r="X252" s="39"/>
      <c r="Y252" s="39"/>
      <c r="Z252" s="39"/>
    </row>
    <row r="253" spans="3:26" s="6" customFormat="1">
      <c r="C253" s="57"/>
      <c r="D253" s="57"/>
      <c r="E253" s="57"/>
      <c r="F253" s="57"/>
      <c r="G253" s="57"/>
      <c r="H253" s="57"/>
      <c r="I253" s="57"/>
      <c r="R253" s="39"/>
      <c r="S253" s="39"/>
      <c r="T253" s="39"/>
      <c r="U253" s="39"/>
      <c r="V253" s="39"/>
      <c r="W253" s="39"/>
      <c r="X253" s="39"/>
      <c r="Y253" s="39"/>
      <c r="Z253" s="39"/>
    </row>
    <row r="254" spans="3:26" s="6" customFormat="1">
      <c r="C254" s="57"/>
      <c r="D254" s="57"/>
      <c r="E254" s="57"/>
      <c r="F254" s="57"/>
      <c r="G254" s="57"/>
      <c r="H254" s="57"/>
      <c r="I254" s="57"/>
      <c r="R254" s="39"/>
      <c r="S254" s="39"/>
      <c r="T254" s="39"/>
      <c r="U254" s="39"/>
      <c r="V254" s="39"/>
      <c r="W254" s="39"/>
      <c r="X254" s="39"/>
      <c r="Y254" s="39"/>
      <c r="Z254" s="39"/>
    </row>
    <row r="255" spans="3:26" s="6" customFormat="1">
      <c r="C255" s="57"/>
      <c r="D255" s="57"/>
      <c r="E255" s="57"/>
      <c r="F255" s="57"/>
      <c r="G255" s="57"/>
      <c r="H255" s="57"/>
      <c r="I255" s="57"/>
      <c r="R255" s="39"/>
      <c r="S255" s="39"/>
      <c r="T255" s="39"/>
      <c r="U255" s="39"/>
      <c r="V255" s="39"/>
      <c r="W255" s="39"/>
      <c r="X255" s="39"/>
      <c r="Y255" s="39"/>
      <c r="Z255" s="39"/>
    </row>
    <row r="256" spans="3:26" s="6" customFormat="1">
      <c r="C256" s="57"/>
      <c r="D256" s="57"/>
      <c r="E256" s="57"/>
      <c r="F256" s="57"/>
      <c r="G256" s="57"/>
      <c r="H256" s="57"/>
      <c r="I256" s="57"/>
      <c r="R256" s="39"/>
      <c r="S256" s="39"/>
      <c r="T256" s="39"/>
      <c r="U256" s="39"/>
      <c r="V256" s="39"/>
      <c r="W256" s="39"/>
      <c r="X256" s="39"/>
      <c r="Y256" s="39"/>
      <c r="Z256" s="39"/>
    </row>
    <row r="257" spans="3:26" s="6" customFormat="1">
      <c r="C257" s="57"/>
      <c r="D257" s="57"/>
      <c r="E257" s="57"/>
      <c r="F257" s="57"/>
      <c r="G257" s="57"/>
      <c r="H257" s="57"/>
      <c r="I257" s="57"/>
      <c r="R257" s="39"/>
      <c r="S257" s="39"/>
      <c r="T257" s="39"/>
      <c r="U257" s="39"/>
      <c r="V257" s="39"/>
      <c r="W257" s="39"/>
      <c r="X257" s="39"/>
      <c r="Y257" s="39"/>
      <c r="Z257" s="39"/>
    </row>
    <row r="258" spans="3:26" s="6" customFormat="1">
      <c r="C258" s="57"/>
      <c r="D258" s="57"/>
      <c r="E258" s="57"/>
      <c r="F258" s="57"/>
      <c r="G258" s="57"/>
      <c r="H258" s="57"/>
      <c r="I258" s="57"/>
      <c r="R258" s="39"/>
      <c r="S258" s="39"/>
      <c r="T258" s="39"/>
      <c r="U258" s="39"/>
      <c r="V258" s="39"/>
      <c r="W258" s="39"/>
      <c r="X258" s="39"/>
      <c r="Y258" s="39"/>
      <c r="Z258" s="39"/>
    </row>
    <row r="259" spans="3:26" s="6" customFormat="1">
      <c r="C259" s="57"/>
      <c r="D259" s="57"/>
      <c r="E259" s="57"/>
      <c r="F259" s="57"/>
      <c r="G259" s="57"/>
      <c r="H259" s="57"/>
      <c r="I259" s="57"/>
      <c r="R259" s="39"/>
      <c r="S259" s="39"/>
      <c r="T259" s="39"/>
      <c r="U259" s="39"/>
      <c r="V259" s="39"/>
      <c r="W259" s="39"/>
      <c r="X259" s="39"/>
      <c r="Y259" s="39"/>
      <c r="Z259" s="39"/>
    </row>
    <row r="260" spans="3:26" s="6" customFormat="1">
      <c r="C260" s="57"/>
      <c r="D260" s="57"/>
      <c r="E260" s="57"/>
      <c r="F260" s="57"/>
      <c r="G260" s="57"/>
      <c r="H260" s="57"/>
      <c r="I260" s="57"/>
      <c r="R260" s="39"/>
      <c r="S260" s="39"/>
      <c r="T260" s="39"/>
      <c r="U260" s="39"/>
      <c r="V260" s="39"/>
      <c r="W260" s="39"/>
      <c r="X260" s="39"/>
      <c r="Y260" s="39"/>
      <c r="Z260" s="39"/>
    </row>
    <row r="261" spans="3:26" s="6" customFormat="1">
      <c r="C261" s="57"/>
      <c r="D261" s="57"/>
      <c r="E261" s="57"/>
      <c r="F261" s="57"/>
      <c r="G261" s="57"/>
      <c r="H261" s="57"/>
      <c r="I261" s="57"/>
      <c r="R261" s="39"/>
      <c r="S261" s="39"/>
      <c r="T261" s="39"/>
      <c r="U261" s="39"/>
      <c r="V261" s="39"/>
      <c r="W261" s="39"/>
      <c r="X261" s="39"/>
      <c r="Y261" s="39"/>
      <c r="Z261" s="39"/>
    </row>
    <row r="262" spans="3:26" s="6" customFormat="1">
      <c r="C262" s="57"/>
      <c r="D262" s="57"/>
      <c r="E262" s="57"/>
      <c r="F262" s="57"/>
      <c r="G262" s="57"/>
      <c r="H262" s="57"/>
      <c r="I262" s="57"/>
      <c r="R262" s="39"/>
      <c r="S262" s="39"/>
      <c r="T262" s="39"/>
      <c r="U262" s="39"/>
      <c r="V262" s="39"/>
      <c r="W262" s="39"/>
      <c r="X262" s="39"/>
      <c r="Y262" s="39"/>
      <c r="Z262" s="39"/>
    </row>
    <row r="263" spans="3:26" s="6" customFormat="1">
      <c r="C263" s="57"/>
      <c r="D263" s="57"/>
      <c r="E263" s="57"/>
      <c r="F263" s="57"/>
      <c r="G263" s="57"/>
      <c r="H263" s="57"/>
      <c r="I263" s="57"/>
      <c r="R263" s="39"/>
      <c r="S263" s="39"/>
      <c r="T263" s="39"/>
      <c r="U263" s="39"/>
      <c r="V263" s="39"/>
      <c r="W263" s="39"/>
      <c r="X263" s="39"/>
      <c r="Y263" s="39"/>
      <c r="Z263" s="39"/>
    </row>
    <row r="264" spans="3:26" s="6" customFormat="1">
      <c r="C264" s="57"/>
      <c r="D264" s="57"/>
      <c r="E264" s="57"/>
      <c r="F264" s="57"/>
      <c r="G264" s="57"/>
      <c r="H264" s="57"/>
      <c r="I264" s="57"/>
      <c r="R264" s="39"/>
      <c r="S264" s="39"/>
      <c r="T264" s="39"/>
      <c r="U264" s="39"/>
      <c r="V264" s="39"/>
      <c r="W264" s="39"/>
      <c r="X264" s="39"/>
      <c r="Y264" s="39"/>
      <c r="Z264" s="39"/>
    </row>
    <row r="265" spans="3:26" s="6" customFormat="1">
      <c r="C265" s="57"/>
      <c r="D265" s="57"/>
      <c r="E265" s="57"/>
      <c r="F265" s="57"/>
      <c r="G265" s="57"/>
      <c r="H265" s="57"/>
      <c r="I265" s="57"/>
      <c r="R265" s="39"/>
      <c r="S265" s="39"/>
      <c r="T265" s="39"/>
      <c r="U265" s="39"/>
      <c r="V265" s="39"/>
      <c r="W265" s="39"/>
      <c r="X265" s="39"/>
      <c r="Y265" s="39"/>
      <c r="Z265" s="39"/>
    </row>
    <row r="266" spans="3:26" s="6" customFormat="1">
      <c r="C266" s="57"/>
      <c r="D266" s="57"/>
      <c r="E266" s="57"/>
      <c r="F266" s="57"/>
      <c r="G266" s="57"/>
      <c r="H266" s="57"/>
      <c r="I266" s="57"/>
      <c r="R266" s="39"/>
      <c r="S266" s="39"/>
      <c r="T266" s="39"/>
      <c r="U266" s="39"/>
      <c r="V266" s="39"/>
      <c r="W266" s="39"/>
      <c r="X266" s="39"/>
      <c r="Y266" s="39"/>
      <c r="Z266" s="39"/>
    </row>
    <row r="267" spans="3:26" s="6" customFormat="1">
      <c r="C267" s="57"/>
      <c r="D267" s="57"/>
      <c r="E267" s="57"/>
      <c r="F267" s="57"/>
      <c r="G267" s="57"/>
      <c r="H267" s="57"/>
      <c r="I267" s="57"/>
      <c r="R267" s="39"/>
      <c r="S267" s="39"/>
      <c r="T267" s="39"/>
      <c r="U267" s="39"/>
      <c r="V267" s="39"/>
      <c r="W267" s="39"/>
      <c r="X267" s="39"/>
      <c r="Y267" s="39"/>
      <c r="Z267" s="39"/>
    </row>
    <row r="268" spans="3:26" s="6" customFormat="1">
      <c r="C268" s="57"/>
      <c r="D268" s="57"/>
      <c r="E268" s="57"/>
      <c r="F268" s="57"/>
      <c r="G268" s="57"/>
      <c r="H268" s="57"/>
      <c r="I268" s="57"/>
      <c r="R268" s="39"/>
      <c r="S268" s="39"/>
      <c r="T268" s="39"/>
      <c r="U268" s="39"/>
      <c r="V268" s="39"/>
      <c r="W268" s="39"/>
      <c r="X268" s="39"/>
      <c r="Y268" s="39"/>
      <c r="Z268" s="39"/>
    </row>
    <row r="269" spans="3:26" s="6" customFormat="1">
      <c r="C269" s="57"/>
      <c r="D269" s="57"/>
      <c r="E269" s="57"/>
      <c r="F269" s="57"/>
      <c r="G269" s="57"/>
      <c r="H269" s="57"/>
      <c r="I269" s="57"/>
      <c r="R269" s="39"/>
      <c r="S269" s="39"/>
      <c r="T269" s="39"/>
      <c r="U269" s="39"/>
      <c r="V269" s="39"/>
      <c r="W269" s="39"/>
      <c r="X269" s="39"/>
      <c r="Y269" s="39"/>
      <c r="Z269" s="39"/>
    </row>
    <row r="270" spans="3:26" s="6" customFormat="1">
      <c r="C270" s="57"/>
      <c r="D270" s="57"/>
      <c r="E270" s="57"/>
      <c r="F270" s="57"/>
      <c r="G270" s="57"/>
      <c r="H270" s="57"/>
      <c r="I270" s="57"/>
      <c r="R270" s="39"/>
      <c r="S270" s="39"/>
      <c r="T270" s="39"/>
      <c r="U270" s="39"/>
      <c r="V270" s="39"/>
      <c r="W270" s="39"/>
      <c r="X270" s="39"/>
      <c r="Y270" s="39"/>
      <c r="Z270" s="39"/>
    </row>
    <row r="271" spans="3:26" s="6" customFormat="1">
      <c r="C271" s="57"/>
      <c r="D271" s="57"/>
      <c r="E271" s="57"/>
      <c r="F271" s="57"/>
      <c r="G271" s="57"/>
      <c r="H271" s="57"/>
      <c r="I271" s="57"/>
      <c r="R271" s="39"/>
      <c r="S271" s="39"/>
      <c r="T271" s="39"/>
      <c r="U271" s="39"/>
      <c r="V271" s="39"/>
      <c r="W271" s="39"/>
      <c r="X271" s="39"/>
      <c r="Y271" s="39"/>
      <c r="Z271" s="39"/>
    </row>
    <row r="272" spans="3:26" s="6" customFormat="1">
      <c r="C272" s="57"/>
      <c r="D272" s="57"/>
      <c r="E272" s="57"/>
      <c r="F272" s="57"/>
      <c r="G272" s="57"/>
      <c r="H272" s="57"/>
      <c r="I272" s="57"/>
      <c r="R272" s="39"/>
      <c r="S272" s="39"/>
      <c r="T272" s="39"/>
      <c r="U272" s="39"/>
      <c r="V272" s="39"/>
      <c r="W272" s="39"/>
      <c r="X272" s="39"/>
      <c r="Y272" s="39"/>
      <c r="Z272" s="39"/>
    </row>
    <row r="273" spans="3:26" s="6" customFormat="1">
      <c r="C273" s="57"/>
      <c r="D273" s="57"/>
      <c r="E273" s="57"/>
      <c r="F273" s="57"/>
      <c r="G273" s="57"/>
      <c r="H273" s="57"/>
      <c r="I273" s="57"/>
      <c r="R273" s="39"/>
      <c r="S273" s="39"/>
      <c r="T273" s="39"/>
      <c r="U273" s="39"/>
      <c r="V273" s="39"/>
      <c r="W273" s="39"/>
      <c r="X273" s="39"/>
      <c r="Y273" s="39"/>
      <c r="Z273" s="39"/>
    </row>
    <row r="274" spans="3:26" s="6" customFormat="1">
      <c r="C274" s="57"/>
      <c r="D274" s="57"/>
      <c r="E274" s="57"/>
      <c r="F274" s="57"/>
      <c r="G274" s="57"/>
      <c r="H274" s="57"/>
      <c r="I274" s="57"/>
      <c r="R274" s="39"/>
      <c r="S274" s="39"/>
      <c r="T274" s="39"/>
      <c r="U274" s="39"/>
      <c r="V274" s="39"/>
      <c r="W274" s="39"/>
      <c r="X274" s="39"/>
      <c r="Y274" s="39"/>
      <c r="Z274" s="39"/>
    </row>
    <row r="275" spans="3:26" s="6" customFormat="1">
      <c r="C275" s="57"/>
      <c r="D275" s="57"/>
      <c r="E275" s="57"/>
      <c r="F275" s="57"/>
      <c r="G275" s="57"/>
      <c r="H275" s="57"/>
      <c r="I275" s="57"/>
      <c r="R275" s="39"/>
      <c r="S275" s="39"/>
      <c r="T275" s="39"/>
      <c r="U275" s="39"/>
      <c r="V275" s="39"/>
      <c r="W275" s="39"/>
      <c r="X275" s="39"/>
      <c r="Y275" s="39"/>
      <c r="Z275" s="39"/>
    </row>
    <row r="276" spans="3:26" s="6" customFormat="1">
      <c r="C276" s="57"/>
      <c r="D276" s="57"/>
      <c r="E276" s="57"/>
      <c r="F276" s="57"/>
      <c r="G276" s="57"/>
      <c r="H276" s="57"/>
      <c r="I276" s="57"/>
      <c r="R276" s="39"/>
      <c r="S276" s="39"/>
      <c r="T276" s="39"/>
      <c r="U276" s="39"/>
      <c r="V276" s="39"/>
      <c r="W276" s="39"/>
      <c r="X276" s="39"/>
      <c r="Y276" s="39"/>
      <c r="Z276" s="39"/>
    </row>
    <row r="277" spans="3:26" s="6" customFormat="1">
      <c r="C277" s="57"/>
      <c r="D277" s="57"/>
      <c r="E277" s="57"/>
      <c r="F277" s="57"/>
      <c r="G277" s="57"/>
      <c r="H277" s="57"/>
      <c r="I277" s="57"/>
      <c r="R277" s="39"/>
      <c r="S277" s="39"/>
      <c r="T277" s="39"/>
      <c r="U277" s="39"/>
      <c r="V277" s="39"/>
      <c r="W277" s="39"/>
      <c r="X277" s="39"/>
      <c r="Y277" s="39"/>
      <c r="Z277" s="39"/>
    </row>
    <row r="278" spans="3:26" s="6" customFormat="1">
      <c r="C278" s="57"/>
      <c r="D278" s="57"/>
      <c r="E278" s="57"/>
      <c r="F278" s="57"/>
      <c r="G278" s="57"/>
      <c r="H278" s="57"/>
      <c r="I278" s="57"/>
      <c r="R278" s="39"/>
      <c r="S278" s="39"/>
      <c r="T278" s="39"/>
      <c r="U278" s="39"/>
      <c r="V278" s="39"/>
      <c r="W278" s="39"/>
      <c r="X278" s="39"/>
      <c r="Y278" s="39"/>
      <c r="Z278" s="39"/>
    </row>
    <row r="279" spans="3:26" s="6" customFormat="1">
      <c r="C279" s="57"/>
      <c r="D279" s="57"/>
      <c r="E279" s="57"/>
      <c r="F279" s="57"/>
      <c r="G279" s="57"/>
      <c r="H279" s="57"/>
      <c r="I279" s="57"/>
      <c r="R279" s="39"/>
      <c r="S279" s="39"/>
      <c r="T279" s="39"/>
      <c r="U279" s="39"/>
      <c r="V279" s="39"/>
      <c r="W279" s="39"/>
      <c r="X279" s="39"/>
      <c r="Y279" s="39"/>
      <c r="Z279" s="39"/>
    </row>
    <row r="280" spans="3:26" s="6" customFormat="1">
      <c r="C280" s="57"/>
      <c r="D280" s="57"/>
      <c r="E280" s="57"/>
      <c r="F280" s="57"/>
      <c r="G280" s="57"/>
      <c r="H280" s="57"/>
      <c r="I280" s="57"/>
      <c r="R280" s="39"/>
      <c r="S280" s="39"/>
      <c r="T280" s="39"/>
      <c r="U280" s="39"/>
      <c r="V280" s="39"/>
      <c r="W280" s="39"/>
      <c r="X280" s="39"/>
      <c r="Y280" s="39"/>
      <c r="Z280" s="39"/>
    </row>
    <row r="281" spans="3:26" s="6" customFormat="1">
      <c r="C281" s="57"/>
      <c r="D281" s="57"/>
      <c r="E281" s="57"/>
      <c r="F281" s="57"/>
      <c r="G281" s="57"/>
      <c r="H281" s="57"/>
      <c r="I281" s="57"/>
      <c r="R281" s="39"/>
      <c r="S281" s="39"/>
      <c r="T281" s="39"/>
      <c r="U281" s="39"/>
      <c r="V281" s="39"/>
      <c r="W281" s="39"/>
      <c r="X281" s="39"/>
      <c r="Y281" s="39"/>
      <c r="Z281" s="39"/>
    </row>
    <row r="282" spans="3:26" s="6" customFormat="1">
      <c r="C282" s="57"/>
      <c r="D282" s="57"/>
      <c r="E282" s="57"/>
      <c r="F282" s="57"/>
      <c r="G282" s="57"/>
      <c r="H282" s="57"/>
      <c r="I282" s="57"/>
      <c r="R282" s="39"/>
      <c r="S282" s="39"/>
      <c r="T282" s="39"/>
      <c r="U282" s="39"/>
      <c r="V282" s="39"/>
      <c r="W282" s="39"/>
      <c r="X282" s="39"/>
      <c r="Y282" s="39"/>
      <c r="Z282" s="39"/>
    </row>
    <row r="283" spans="3:26" s="6" customFormat="1">
      <c r="C283" s="57"/>
      <c r="D283" s="57"/>
      <c r="E283" s="57"/>
      <c r="F283" s="57"/>
      <c r="G283" s="57"/>
      <c r="H283" s="57"/>
      <c r="I283" s="57"/>
      <c r="R283" s="39"/>
      <c r="S283" s="39"/>
      <c r="T283" s="39"/>
      <c r="U283" s="39"/>
      <c r="V283" s="39"/>
      <c r="W283" s="39"/>
      <c r="X283" s="39"/>
      <c r="Y283" s="39"/>
      <c r="Z283" s="39"/>
    </row>
    <row r="284" spans="3:26" s="6" customFormat="1">
      <c r="C284" s="57"/>
      <c r="D284" s="57"/>
      <c r="E284" s="57"/>
      <c r="F284" s="57"/>
      <c r="G284" s="57"/>
      <c r="H284" s="57"/>
      <c r="I284" s="57"/>
      <c r="R284" s="39"/>
      <c r="S284" s="39"/>
      <c r="T284" s="39"/>
      <c r="U284" s="39"/>
      <c r="V284" s="39"/>
      <c r="W284" s="39"/>
      <c r="X284" s="39"/>
      <c r="Y284" s="39"/>
      <c r="Z284" s="39"/>
    </row>
    <row r="285" spans="3:26" s="6" customFormat="1">
      <c r="C285" s="57"/>
      <c r="D285" s="57"/>
      <c r="E285" s="57"/>
      <c r="F285" s="57"/>
      <c r="G285" s="57"/>
      <c r="H285" s="57"/>
      <c r="I285" s="57"/>
      <c r="R285" s="39"/>
      <c r="S285" s="39"/>
      <c r="T285" s="39"/>
      <c r="U285" s="39"/>
      <c r="V285" s="39"/>
      <c r="W285" s="39"/>
      <c r="X285" s="39"/>
      <c r="Y285" s="39"/>
      <c r="Z285" s="39"/>
    </row>
    <row r="286" spans="3:26" s="6" customFormat="1">
      <c r="C286" s="57"/>
      <c r="D286" s="57"/>
      <c r="E286" s="57"/>
      <c r="F286" s="57"/>
      <c r="G286" s="57"/>
      <c r="H286" s="57"/>
      <c r="I286" s="57"/>
      <c r="R286" s="39"/>
      <c r="S286" s="39"/>
      <c r="T286" s="39"/>
      <c r="U286" s="39"/>
      <c r="V286" s="39"/>
      <c r="W286" s="39"/>
      <c r="X286" s="39"/>
      <c r="Y286" s="39"/>
      <c r="Z286" s="39"/>
    </row>
    <row r="287" spans="3:26" s="6" customFormat="1">
      <c r="C287" s="57"/>
      <c r="D287" s="57"/>
      <c r="E287" s="57"/>
      <c r="F287" s="57"/>
      <c r="G287" s="57"/>
      <c r="H287" s="57"/>
      <c r="I287" s="57"/>
      <c r="R287" s="39"/>
      <c r="S287" s="39"/>
      <c r="T287" s="39"/>
      <c r="U287" s="39"/>
      <c r="V287" s="39"/>
      <c r="W287" s="39"/>
      <c r="X287" s="39"/>
      <c r="Y287" s="39"/>
      <c r="Z287" s="39"/>
    </row>
    <row r="288" spans="3:26" s="6" customFormat="1">
      <c r="C288" s="57"/>
      <c r="D288" s="57"/>
      <c r="E288" s="57"/>
      <c r="F288" s="57"/>
      <c r="G288" s="57"/>
      <c r="H288" s="57"/>
      <c r="I288" s="57"/>
      <c r="R288" s="39"/>
      <c r="S288" s="39"/>
      <c r="T288" s="39"/>
      <c r="U288" s="39"/>
      <c r="V288" s="39"/>
      <c r="W288" s="39"/>
      <c r="X288" s="39"/>
      <c r="Y288" s="39"/>
      <c r="Z288" s="39"/>
    </row>
    <row r="289" spans="3:26" s="6" customFormat="1">
      <c r="C289" s="57"/>
      <c r="D289" s="57"/>
      <c r="E289" s="57"/>
      <c r="F289" s="57"/>
      <c r="G289" s="57"/>
      <c r="H289" s="57"/>
      <c r="I289" s="57"/>
      <c r="R289" s="39"/>
      <c r="S289" s="39"/>
      <c r="T289" s="39"/>
      <c r="U289" s="39"/>
      <c r="V289" s="39"/>
      <c r="W289" s="39"/>
      <c r="X289" s="39"/>
      <c r="Y289" s="39"/>
      <c r="Z289" s="39"/>
    </row>
    <row r="290" spans="3:26" s="6" customFormat="1">
      <c r="C290" s="57"/>
      <c r="D290" s="57"/>
      <c r="E290" s="57"/>
      <c r="F290" s="57"/>
      <c r="G290" s="57"/>
      <c r="H290" s="57"/>
      <c r="I290" s="57"/>
      <c r="R290" s="39"/>
      <c r="S290" s="39"/>
      <c r="T290" s="39"/>
      <c r="U290" s="39"/>
      <c r="V290" s="39"/>
      <c r="W290" s="39"/>
      <c r="X290" s="39"/>
      <c r="Y290" s="39"/>
      <c r="Z290" s="39"/>
    </row>
    <row r="291" spans="3:26" s="6" customFormat="1">
      <c r="C291" s="57"/>
      <c r="D291" s="57"/>
      <c r="E291" s="57"/>
      <c r="F291" s="57"/>
      <c r="G291" s="57"/>
      <c r="H291" s="57"/>
      <c r="I291" s="57"/>
      <c r="R291" s="39"/>
      <c r="S291" s="39"/>
      <c r="T291" s="39"/>
      <c r="U291" s="39"/>
      <c r="V291" s="39"/>
      <c r="W291" s="39"/>
      <c r="X291" s="39"/>
      <c r="Y291" s="39"/>
      <c r="Z291" s="39"/>
    </row>
    <row r="292" spans="3:26" s="6" customFormat="1">
      <c r="C292" s="57"/>
      <c r="D292" s="57"/>
      <c r="E292" s="57"/>
      <c r="F292" s="57"/>
      <c r="G292" s="57"/>
      <c r="H292" s="57"/>
      <c r="I292" s="57"/>
      <c r="R292" s="39"/>
      <c r="S292" s="39"/>
      <c r="T292" s="39"/>
      <c r="U292" s="39"/>
      <c r="V292" s="39"/>
      <c r="W292" s="39"/>
      <c r="X292" s="39"/>
      <c r="Y292" s="39"/>
      <c r="Z292" s="39"/>
    </row>
    <row r="293" spans="3:26" s="6" customFormat="1">
      <c r="C293" s="57"/>
      <c r="D293" s="57"/>
      <c r="E293" s="57"/>
      <c r="F293" s="57"/>
      <c r="G293" s="57"/>
      <c r="H293" s="57"/>
      <c r="I293" s="57"/>
      <c r="R293" s="39"/>
      <c r="S293" s="39"/>
      <c r="T293" s="39"/>
      <c r="U293" s="39"/>
      <c r="V293" s="39"/>
      <c r="W293" s="39"/>
      <c r="X293" s="39"/>
      <c r="Y293" s="39"/>
      <c r="Z293" s="39"/>
    </row>
    <row r="294" spans="3:26" s="6" customFormat="1">
      <c r="C294" s="57"/>
      <c r="D294" s="57"/>
      <c r="E294" s="57"/>
      <c r="F294" s="57"/>
      <c r="G294" s="57"/>
      <c r="H294" s="57"/>
      <c r="I294" s="57"/>
      <c r="R294" s="39"/>
      <c r="S294" s="39"/>
      <c r="T294" s="39"/>
      <c r="U294" s="39"/>
      <c r="V294" s="39"/>
      <c r="W294" s="39"/>
      <c r="X294" s="39"/>
      <c r="Y294" s="39"/>
      <c r="Z294" s="39"/>
    </row>
    <row r="295" spans="3:26" s="6" customFormat="1">
      <c r="C295" s="57"/>
      <c r="D295" s="57"/>
      <c r="E295" s="57"/>
      <c r="F295" s="57"/>
      <c r="G295" s="57"/>
      <c r="H295" s="57"/>
      <c r="I295" s="57"/>
      <c r="R295" s="39"/>
      <c r="S295" s="39"/>
      <c r="T295" s="39"/>
      <c r="U295" s="39"/>
      <c r="V295" s="39"/>
      <c r="W295" s="39"/>
      <c r="X295" s="39"/>
      <c r="Y295" s="39"/>
      <c r="Z295" s="39"/>
    </row>
    <row r="296" spans="3:26" s="6" customFormat="1">
      <c r="C296" s="57"/>
      <c r="D296" s="57"/>
      <c r="E296" s="57"/>
      <c r="F296" s="57"/>
      <c r="G296" s="57"/>
      <c r="H296" s="57"/>
      <c r="I296" s="57"/>
      <c r="R296" s="39"/>
      <c r="S296" s="39"/>
      <c r="T296" s="39"/>
      <c r="U296" s="39"/>
      <c r="V296" s="39"/>
      <c r="W296" s="39"/>
      <c r="X296" s="39"/>
      <c r="Y296" s="39"/>
      <c r="Z296" s="39"/>
    </row>
    <row r="297" spans="3:26" s="6" customFormat="1">
      <c r="C297" s="57"/>
      <c r="D297" s="57"/>
      <c r="E297" s="57"/>
      <c r="F297" s="57"/>
      <c r="G297" s="57"/>
      <c r="H297" s="57"/>
      <c r="I297" s="57"/>
      <c r="R297" s="39"/>
      <c r="S297" s="39"/>
      <c r="T297" s="39"/>
      <c r="U297" s="39"/>
      <c r="V297" s="39"/>
      <c r="W297" s="39"/>
      <c r="X297" s="39"/>
      <c r="Y297" s="39"/>
      <c r="Z297" s="39"/>
    </row>
    <row r="298" spans="3:26" s="6" customFormat="1">
      <c r="C298" s="57"/>
      <c r="D298" s="57"/>
      <c r="E298" s="57"/>
      <c r="F298" s="57"/>
      <c r="G298" s="57"/>
      <c r="H298" s="57"/>
      <c r="I298" s="57"/>
      <c r="R298" s="39"/>
      <c r="S298" s="39"/>
      <c r="T298" s="39"/>
      <c r="U298" s="39"/>
      <c r="V298" s="39"/>
      <c r="W298" s="39"/>
      <c r="X298" s="39"/>
      <c r="Y298" s="39"/>
      <c r="Z298" s="39"/>
    </row>
    <row r="299" spans="3:26" s="6" customFormat="1">
      <c r="C299" s="57"/>
      <c r="D299" s="57"/>
      <c r="E299" s="57"/>
      <c r="F299" s="57"/>
      <c r="G299" s="57"/>
      <c r="H299" s="57"/>
      <c r="I299" s="57"/>
      <c r="R299" s="39"/>
      <c r="S299" s="39"/>
      <c r="T299" s="39"/>
      <c r="U299" s="39"/>
      <c r="V299" s="39"/>
      <c r="W299" s="39"/>
      <c r="X299" s="39"/>
      <c r="Y299" s="39"/>
      <c r="Z299" s="39"/>
    </row>
    <row r="300" spans="3:26" s="6" customFormat="1">
      <c r="C300" s="57"/>
      <c r="D300" s="57"/>
      <c r="E300" s="57"/>
      <c r="F300" s="57"/>
      <c r="G300" s="57"/>
      <c r="H300" s="57"/>
      <c r="I300" s="57"/>
      <c r="R300" s="39"/>
      <c r="S300" s="39"/>
      <c r="T300" s="39"/>
      <c r="U300" s="39"/>
      <c r="V300" s="39"/>
      <c r="W300" s="39"/>
      <c r="X300" s="39"/>
      <c r="Y300" s="39"/>
      <c r="Z300" s="39"/>
    </row>
    <row r="301" spans="3:26" s="6" customFormat="1">
      <c r="C301" s="57"/>
      <c r="D301" s="57"/>
      <c r="E301" s="57"/>
      <c r="F301" s="57"/>
      <c r="G301" s="57"/>
      <c r="H301" s="57"/>
      <c r="I301" s="57"/>
      <c r="R301" s="39"/>
      <c r="S301" s="39"/>
      <c r="T301" s="39"/>
      <c r="U301" s="39"/>
      <c r="V301" s="39"/>
      <c r="W301" s="39"/>
      <c r="X301" s="39"/>
      <c r="Y301" s="39"/>
      <c r="Z301" s="39"/>
    </row>
    <row r="302" spans="3:26" s="6" customFormat="1">
      <c r="C302" s="57"/>
      <c r="D302" s="57"/>
      <c r="E302" s="57"/>
      <c r="F302" s="57"/>
      <c r="G302" s="57"/>
      <c r="H302" s="57"/>
      <c r="I302" s="57"/>
      <c r="R302" s="39"/>
      <c r="S302" s="39"/>
      <c r="T302" s="39"/>
      <c r="U302" s="39"/>
      <c r="V302" s="39"/>
      <c r="W302" s="39"/>
      <c r="X302" s="39"/>
      <c r="Y302" s="39"/>
      <c r="Z302" s="39"/>
    </row>
    <row r="303" spans="3:26" s="6" customFormat="1">
      <c r="C303" s="57"/>
      <c r="D303" s="57"/>
      <c r="E303" s="57"/>
      <c r="F303" s="57"/>
      <c r="G303" s="57"/>
      <c r="H303" s="57"/>
      <c r="I303" s="57"/>
      <c r="R303" s="39"/>
      <c r="S303" s="39"/>
      <c r="T303" s="39"/>
      <c r="U303" s="39"/>
      <c r="V303" s="39"/>
      <c r="W303" s="39"/>
      <c r="X303" s="39"/>
      <c r="Y303" s="39"/>
      <c r="Z303" s="39"/>
    </row>
    <row r="304" spans="3:26" s="6" customFormat="1">
      <c r="C304" s="57"/>
      <c r="D304" s="57"/>
      <c r="E304" s="57"/>
      <c r="F304" s="57"/>
      <c r="G304" s="57"/>
      <c r="H304" s="57"/>
      <c r="I304" s="57"/>
      <c r="R304" s="39"/>
      <c r="S304" s="39"/>
      <c r="T304" s="39"/>
      <c r="U304" s="39"/>
      <c r="V304" s="39"/>
      <c r="W304" s="39"/>
      <c r="X304" s="39"/>
      <c r="Y304" s="39"/>
      <c r="Z304" s="39"/>
    </row>
    <row r="305" spans="3:26" s="6" customFormat="1">
      <c r="C305" s="57"/>
      <c r="D305" s="57"/>
      <c r="E305" s="57"/>
      <c r="F305" s="57"/>
      <c r="G305" s="57"/>
      <c r="H305" s="57"/>
      <c r="I305" s="57"/>
      <c r="R305" s="39"/>
      <c r="S305" s="39"/>
      <c r="T305" s="39"/>
      <c r="U305" s="39"/>
      <c r="V305" s="39"/>
      <c r="W305" s="39"/>
      <c r="X305" s="39"/>
      <c r="Y305" s="39"/>
      <c r="Z305" s="39"/>
    </row>
    <row r="306" spans="3:26" s="6" customFormat="1">
      <c r="C306" s="57"/>
      <c r="D306" s="57"/>
      <c r="E306" s="57"/>
      <c r="F306" s="57"/>
      <c r="G306" s="57"/>
      <c r="H306" s="57"/>
      <c r="I306" s="57"/>
      <c r="R306" s="39"/>
      <c r="S306" s="39"/>
      <c r="T306" s="39"/>
      <c r="U306" s="39"/>
      <c r="V306" s="39"/>
      <c r="W306" s="39"/>
      <c r="X306" s="39"/>
      <c r="Y306" s="39"/>
      <c r="Z306" s="39"/>
    </row>
    <row r="307" spans="3:26" s="6" customFormat="1">
      <c r="C307" s="57"/>
      <c r="D307" s="57"/>
      <c r="E307" s="57"/>
      <c r="F307" s="57"/>
      <c r="G307" s="57"/>
      <c r="H307" s="57"/>
      <c r="I307" s="57"/>
      <c r="R307" s="39"/>
      <c r="S307" s="39"/>
      <c r="T307" s="39"/>
      <c r="U307" s="39"/>
      <c r="V307" s="39"/>
      <c r="W307" s="39"/>
      <c r="X307" s="39"/>
      <c r="Y307" s="39"/>
      <c r="Z307" s="39"/>
    </row>
    <row r="308" spans="3:26" s="6" customFormat="1">
      <c r="C308" s="57"/>
      <c r="D308" s="57"/>
      <c r="E308" s="57"/>
      <c r="F308" s="57"/>
      <c r="G308" s="57"/>
      <c r="H308" s="57"/>
      <c r="I308" s="57"/>
      <c r="R308" s="39"/>
      <c r="S308" s="39"/>
      <c r="T308" s="39"/>
      <c r="U308" s="39"/>
      <c r="V308" s="39"/>
      <c r="W308" s="39"/>
      <c r="X308" s="39"/>
      <c r="Y308" s="39"/>
      <c r="Z308" s="39"/>
    </row>
    <row r="309" spans="3:26" s="6" customFormat="1">
      <c r="C309" s="57"/>
      <c r="D309" s="57"/>
      <c r="E309" s="57"/>
      <c r="F309" s="57"/>
      <c r="G309" s="57"/>
      <c r="H309" s="57"/>
      <c r="I309" s="57"/>
      <c r="R309" s="39"/>
      <c r="S309" s="39"/>
      <c r="T309" s="39"/>
      <c r="U309" s="39"/>
      <c r="V309" s="39"/>
      <c r="W309" s="39"/>
      <c r="X309" s="39"/>
      <c r="Y309" s="39"/>
      <c r="Z309" s="39"/>
    </row>
    <row r="310" spans="3:26" s="6" customFormat="1">
      <c r="C310" s="57"/>
      <c r="D310" s="57"/>
      <c r="E310" s="57"/>
      <c r="F310" s="57"/>
      <c r="G310" s="57"/>
      <c r="H310" s="57"/>
      <c r="I310" s="57"/>
      <c r="R310" s="39"/>
      <c r="S310" s="39"/>
      <c r="T310" s="39"/>
      <c r="U310" s="39"/>
      <c r="V310" s="39"/>
      <c r="W310" s="39"/>
      <c r="X310" s="39"/>
      <c r="Y310" s="39"/>
      <c r="Z310" s="39"/>
    </row>
    <row r="311" spans="3:26" s="6" customFormat="1">
      <c r="C311" s="57"/>
      <c r="D311" s="57"/>
      <c r="E311" s="57"/>
      <c r="F311" s="57"/>
      <c r="G311" s="57"/>
      <c r="H311" s="57"/>
      <c r="I311" s="57"/>
      <c r="R311" s="39"/>
      <c r="S311" s="39"/>
      <c r="T311" s="39"/>
      <c r="U311" s="39"/>
      <c r="V311" s="39"/>
      <c r="W311" s="39"/>
      <c r="X311" s="39"/>
      <c r="Y311" s="39"/>
      <c r="Z311" s="39"/>
    </row>
    <row r="312" spans="3:26" s="6" customFormat="1">
      <c r="C312" s="57"/>
      <c r="D312" s="57"/>
      <c r="E312" s="57"/>
      <c r="F312" s="57"/>
      <c r="G312" s="57"/>
      <c r="H312" s="57"/>
      <c r="I312" s="57"/>
      <c r="R312" s="39"/>
      <c r="S312" s="39"/>
      <c r="T312" s="39"/>
      <c r="U312" s="39"/>
      <c r="V312" s="39"/>
      <c r="W312" s="39"/>
      <c r="X312" s="39"/>
      <c r="Y312" s="39"/>
      <c r="Z312" s="39"/>
    </row>
    <row r="313" spans="3:26" s="6" customFormat="1">
      <c r="C313" s="57"/>
      <c r="D313" s="57"/>
      <c r="E313" s="57"/>
      <c r="F313" s="57"/>
      <c r="G313" s="57"/>
      <c r="H313" s="57"/>
      <c r="I313" s="57"/>
      <c r="R313" s="39"/>
      <c r="S313" s="39"/>
      <c r="T313" s="39"/>
      <c r="U313" s="39"/>
      <c r="V313" s="39"/>
      <c r="W313" s="39"/>
      <c r="X313" s="39"/>
      <c r="Y313" s="39"/>
      <c r="Z313" s="39"/>
    </row>
    <row r="314" spans="3:26" s="6" customFormat="1">
      <c r="C314" s="57"/>
      <c r="D314" s="57"/>
      <c r="E314" s="57"/>
      <c r="F314" s="57"/>
      <c r="G314" s="57"/>
      <c r="H314" s="57"/>
      <c r="I314" s="57"/>
      <c r="R314" s="39"/>
      <c r="S314" s="39"/>
      <c r="T314" s="39"/>
      <c r="U314" s="39"/>
      <c r="V314" s="39"/>
      <c r="W314" s="39"/>
      <c r="X314" s="39"/>
      <c r="Y314" s="39"/>
      <c r="Z314" s="39"/>
    </row>
    <row r="315" spans="3:26" s="6" customFormat="1">
      <c r="C315" s="57"/>
      <c r="D315" s="57"/>
      <c r="E315" s="57"/>
      <c r="F315" s="57"/>
      <c r="G315" s="57"/>
      <c r="H315" s="57"/>
      <c r="I315" s="57"/>
      <c r="R315" s="39"/>
      <c r="S315" s="39"/>
      <c r="T315" s="39"/>
      <c r="U315" s="39"/>
      <c r="V315" s="39"/>
      <c r="W315" s="39"/>
      <c r="X315" s="39"/>
      <c r="Y315" s="39"/>
      <c r="Z315" s="39"/>
    </row>
    <row r="316" spans="3:26" s="6" customFormat="1">
      <c r="C316" s="57"/>
      <c r="D316" s="57"/>
      <c r="E316" s="57"/>
      <c r="F316" s="57"/>
      <c r="G316" s="57"/>
      <c r="H316" s="57"/>
      <c r="I316" s="57"/>
      <c r="R316" s="39"/>
      <c r="S316" s="39"/>
      <c r="T316" s="39"/>
      <c r="U316" s="39"/>
      <c r="V316" s="39"/>
      <c r="W316" s="39"/>
      <c r="X316" s="39"/>
      <c r="Y316" s="39"/>
      <c r="Z316" s="39"/>
    </row>
    <row r="317" spans="3:26" s="6" customFormat="1">
      <c r="C317" s="57"/>
      <c r="D317" s="57"/>
      <c r="E317" s="57"/>
      <c r="F317" s="57"/>
      <c r="G317" s="57"/>
      <c r="H317" s="57"/>
      <c r="I317" s="57"/>
      <c r="R317" s="39"/>
      <c r="S317" s="39"/>
      <c r="T317" s="39"/>
      <c r="U317" s="39"/>
      <c r="V317" s="39"/>
      <c r="W317" s="39"/>
      <c r="X317" s="39"/>
      <c r="Y317" s="39"/>
      <c r="Z317" s="39"/>
    </row>
    <row r="318" spans="3:26" s="6" customFormat="1">
      <c r="C318" s="57"/>
      <c r="D318" s="57"/>
      <c r="E318" s="57"/>
      <c r="F318" s="57"/>
      <c r="G318" s="57"/>
      <c r="H318" s="57"/>
      <c r="I318" s="57"/>
      <c r="R318" s="39"/>
      <c r="S318" s="39"/>
      <c r="T318" s="39"/>
      <c r="U318" s="39"/>
      <c r="V318" s="39"/>
      <c r="W318" s="39"/>
      <c r="X318" s="39"/>
      <c r="Y318" s="39"/>
      <c r="Z318" s="39"/>
    </row>
    <row r="319" spans="3:26" s="6" customFormat="1">
      <c r="C319" s="57"/>
      <c r="D319" s="57"/>
      <c r="E319" s="57"/>
      <c r="F319" s="57"/>
      <c r="G319" s="57"/>
      <c r="H319" s="57"/>
      <c r="I319" s="57"/>
      <c r="R319" s="39"/>
      <c r="S319" s="39"/>
      <c r="T319" s="39"/>
      <c r="U319" s="39"/>
      <c r="V319" s="39"/>
      <c r="W319" s="39"/>
      <c r="X319" s="39"/>
      <c r="Y319" s="39"/>
      <c r="Z319" s="39"/>
    </row>
    <row r="320" spans="3:26" s="6" customFormat="1">
      <c r="C320" s="57"/>
      <c r="D320" s="57"/>
      <c r="E320" s="57"/>
      <c r="F320" s="57"/>
      <c r="G320" s="57"/>
      <c r="H320" s="57"/>
      <c r="I320" s="57"/>
      <c r="R320" s="39"/>
      <c r="S320" s="39"/>
      <c r="T320" s="39"/>
      <c r="U320" s="39"/>
      <c r="V320" s="39"/>
      <c r="W320" s="39"/>
      <c r="X320" s="39"/>
      <c r="Y320" s="39"/>
      <c r="Z320" s="39"/>
    </row>
    <row r="321" spans="3:26" s="6" customFormat="1">
      <c r="C321" s="57"/>
      <c r="D321" s="57"/>
      <c r="E321" s="57"/>
      <c r="F321" s="57"/>
      <c r="G321" s="57"/>
      <c r="H321" s="57"/>
      <c r="I321" s="57"/>
      <c r="R321" s="39"/>
      <c r="S321" s="39"/>
      <c r="T321" s="39"/>
      <c r="U321" s="39"/>
      <c r="V321" s="39"/>
      <c r="W321" s="39"/>
      <c r="X321" s="39"/>
      <c r="Y321" s="39"/>
      <c r="Z321" s="39"/>
    </row>
    <row r="322" spans="3:26" s="6" customFormat="1">
      <c r="C322" s="57"/>
      <c r="D322" s="57"/>
      <c r="E322" s="57"/>
      <c r="F322" s="57"/>
      <c r="G322" s="57"/>
      <c r="H322" s="57"/>
      <c r="I322" s="57"/>
      <c r="R322" s="39"/>
      <c r="S322" s="39"/>
      <c r="T322" s="39"/>
      <c r="U322" s="39"/>
      <c r="V322" s="39"/>
      <c r="W322" s="39"/>
      <c r="X322" s="39"/>
      <c r="Y322" s="39"/>
      <c r="Z322" s="39"/>
    </row>
    <row r="323" spans="3:26" s="6" customFormat="1">
      <c r="C323" s="57"/>
      <c r="D323" s="57"/>
      <c r="E323" s="57"/>
      <c r="F323" s="57"/>
      <c r="G323" s="57"/>
      <c r="H323" s="57"/>
      <c r="I323" s="57"/>
      <c r="R323" s="39"/>
      <c r="S323" s="39"/>
      <c r="T323" s="39"/>
      <c r="U323" s="39"/>
      <c r="V323" s="39"/>
      <c r="W323" s="39"/>
      <c r="X323" s="39"/>
      <c r="Y323" s="39"/>
      <c r="Z323" s="39"/>
    </row>
    <row r="324" spans="3:26" s="6" customFormat="1">
      <c r="C324" s="57"/>
      <c r="D324" s="57"/>
      <c r="E324" s="57"/>
      <c r="F324" s="57"/>
      <c r="G324" s="57"/>
      <c r="H324" s="57"/>
      <c r="I324" s="57"/>
      <c r="R324" s="39"/>
      <c r="S324" s="39"/>
      <c r="T324" s="39"/>
      <c r="U324" s="39"/>
      <c r="V324" s="39"/>
      <c r="W324" s="39"/>
      <c r="X324" s="39"/>
      <c r="Y324" s="39"/>
      <c r="Z324" s="39"/>
    </row>
    <row r="325" spans="3:26" s="6" customFormat="1">
      <c r="C325" s="57"/>
      <c r="D325" s="57"/>
      <c r="E325" s="57"/>
      <c r="F325" s="57"/>
      <c r="G325" s="57"/>
      <c r="H325" s="57"/>
      <c r="I325" s="57"/>
      <c r="R325" s="39"/>
      <c r="S325" s="39"/>
      <c r="T325" s="39"/>
      <c r="U325" s="39"/>
      <c r="V325" s="39"/>
      <c r="W325" s="39"/>
      <c r="X325" s="39"/>
      <c r="Y325" s="39"/>
      <c r="Z325" s="39"/>
    </row>
    <row r="326" spans="3:26" s="6" customFormat="1">
      <c r="C326" s="57"/>
      <c r="D326" s="57"/>
      <c r="E326" s="57"/>
      <c r="F326" s="57"/>
      <c r="G326" s="57"/>
      <c r="H326" s="57"/>
      <c r="I326" s="57"/>
      <c r="R326" s="39"/>
      <c r="S326" s="39"/>
      <c r="T326" s="39"/>
      <c r="U326" s="39"/>
      <c r="V326" s="39"/>
      <c r="W326" s="39"/>
      <c r="X326" s="39"/>
      <c r="Y326" s="39"/>
      <c r="Z326" s="39"/>
    </row>
    <row r="327" spans="3:26" s="6" customFormat="1">
      <c r="C327" s="57"/>
      <c r="D327" s="57"/>
      <c r="E327" s="57"/>
      <c r="F327" s="57"/>
      <c r="G327" s="57"/>
      <c r="H327" s="57"/>
      <c r="I327" s="57"/>
      <c r="R327" s="39"/>
      <c r="S327" s="39"/>
      <c r="T327" s="39"/>
      <c r="U327" s="39"/>
      <c r="V327" s="39"/>
      <c r="W327" s="39"/>
      <c r="X327" s="39"/>
      <c r="Y327" s="39"/>
      <c r="Z327" s="39"/>
    </row>
    <row r="328" spans="3:26" s="6" customFormat="1">
      <c r="C328" s="57"/>
      <c r="D328" s="57"/>
      <c r="E328" s="57"/>
      <c r="F328" s="57"/>
      <c r="G328" s="57"/>
      <c r="H328" s="57"/>
      <c r="I328" s="57"/>
      <c r="R328" s="39"/>
      <c r="S328" s="39"/>
      <c r="T328" s="39"/>
      <c r="U328" s="39"/>
      <c r="V328" s="39"/>
      <c r="W328" s="39"/>
      <c r="X328" s="39"/>
      <c r="Y328" s="39"/>
      <c r="Z328" s="39"/>
    </row>
    <row r="329" spans="3:26" s="6" customFormat="1">
      <c r="C329" s="57"/>
      <c r="D329" s="57"/>
      <c r="E329" s="57"/>
      <c r="F329" s="57"/>
      <c r="G329" s="57"/>
      <c r="H329" s="57"/>
      <c r="I329" s="57"/>
      <c r="R329" s="39"/>
      <c r="S329" s="39"/>
      <c r="T329" s="39"/>
      <c r="U329" s="39"/>
      <c r="V329" s="39"/>
      <c r="W329" s="39"/>
      <c r="X329" s="39"/>
      <c r="Y329" s="39"/>
      <c r="Z329" s="39"/>
    </row>
    <row r="330" spans="3:26" s="6" customFormat="1">
      <c r="C330" s="57"/>
      <c r="D330" s="57"/>
      <c r="E330" s="57"/>
      <c r="F330" s="57"/>
      <c r="G330" s="57"/>
      <c r="H330" s="57"/>
      <c r="I330" s="57"/>
      <c r="R330" s="39"/>
      <c r="S330" s="39"/>
      <c r="T330" s="39"/>
      <c r="U330" s="39"/>
      <c r="V330" s="39"/>
      <c r="W330" s="39"/>
      <c r="X330" s="39"/>
      <c r="Y330" s="39"/>
      <c r="Z330" s="39"/>
    </row>
    <row r="331" spans="3:26" s="6" customFormat="1">
      <c r="C331" s="57"/>
      <c r="D331" s="57"/>
      <c r="E331" s="57"/>
      <c r="F331" s="57"/>
      <c r="G331" s="57"/>
      <c r="H331" s="57"/>
      <c r="I331" s="57"/>
      <c r="R331" s="39"/>
      <c r="S331" s="39"/>
      <c r="T331" s="39"/>
      <c r="U331" s="39"/>
      <c r="V331" s="39"/>
      <c r="W331" s="39"/>
      <c r="X331" s="39"/>
      <c r="Y331" s="39"/>
      <c r="Z331" s="39"/>
    </row>
    <row r="332" spans="3:26" s="6" customFormat="1">
      <c r="C332" s="57"/>
      <c r="D332" s="57"/>
      <c r="E332" s="57"/>
      <c r="F332" s="57"/>
      <c r="G332" s="57"/>
      <c r="H332" s="57"/>
      <c r="I332" s="57"/>
      <c r="R332" s="39"/>
      <c r="S332" s="39"/>
      <c r="T332" s="39"/>
      <c r="U332" s="39"/>
      <c r="V332" s="39"/>
      <c r="W332" s="39"/>
      <c r="X332" s="39"/>
      <c r="Y332" s="39"/>
      <c r="Z332" s="39"/>
    </row>
    <row r="333" spans="3:26" s="6" customFormat="1">
      <c r="C333" s="57"/>
      <c r="D333" s="57"/>
      <c r="E333" s="57"/>
      <c r="F333" s="57"/>
      <c r="G333" s="57"/>
      <c r="H333" s="57"/>
      <c r="I333" s="57"/>
      <c r="R333" s="39"/>
      <c r="S333" s="39"/>
      <c r="T333" s="39"/>
      <c r="U333" s="39"/>
      <c r="V333" s="39"/>
      <c r="W333" s="39"/>
      <c r="X333" s="39"/>
      <c r="Y333" s="39"/>
      <c r="Z333" s="39"/>
    </row>
    <row r="334" spans="3:26" s="6" customFormat="1">
      <c r="C334" s="57"/>
      <c r="D334" s="57"/>
      <c r="E334" s="57"/>
      <c r="F334" s="57"/>
      <c r="G334" s="57"/>
      <c r="H334" s="57"/>
      <c r="I334" s="57"/>
      <c r="R334" s="39"/>
      <c r="S334" s="39"/>
      <c r="T334" s="39"/>
      <c r="U334" s="39"/>
      <c r="V334" s="39"/>
      <c r="W334" s="39"/>
      <c r="X334" s="39"/>
      <c r="Y334" s="39"/>
      <c r="Z334" s="39"/>
    </row>
    <row r="335" spans="3:26" s="6" customFormat="1">
      <c r="C335" s="57"/>
      <c r="D335" s="57"/>
      <c r="E335" s="57"/>
      <c r="F335" s="57"/>
      <c r="G335" s="57"/>
      <c r="H335" s="57"/>
      <c r="I335" s="57"/>
      <c r="R335" s="39"/>
      <c r="S335" s="39"/>
      <c r="T335" s="39"/>
      <c r="U335" s="39"/>
      <c r="V335" s="39"/>
      <c r="W335" s="39"/>
      <c r="X335" s="39"/>
      <c r="Y335" s="39"/>
      <c r="Z335" s="39"/>
    </row>
    <row r="336" spans="3:26" s="6" customFormat="1">
      <c r="C336" s="57"/>
      <c r="D336" s="57"/>
      <c r="E336" s="57"/>
      <c r="F336" s="57"/>
      <c r="G336" s="57"/>
      <c r="H336" s="57"/>
      <c r="I336" s="57"/>
      <c r="R336" s="39"/>
      <c r="S336" s="39"/>
      <c r="T336" s="39"/>
      <c r="U336" s="39"/>
      <c r="V336" s="39"/>
      <c r="W336" s="39"/>
      <c r="X336" s="39"/>
      <c r="Y336" s="39"/>
      <c r="Z336" s="39"/>
    </row>
    <row r="337" spans="3:26" s="6" customFormat="1">
      <c r="C337" s="57"/>
      <c r="D337" s="57"/>
      <c r="E337" s="57"/>
      <c r="F337" s="57"/>
      <c r="G337" s="57"/>
      <c r="H337" s="57"/>
      <c r="I337" s="57"/>
      <c r="R337" s="39"/>
      <c r="S337" s="39"/>
      <c r="T337" s="39"/>
      <c r="U337" s="39"/>
      <c r="V337" s="39"/>
      <c r="W337" s="39"/>
      <c r="X337" s="39"/>
      <c r="Y337" s="39"/>
      <c r="Z337" s="39"/>
    </row>
    <row r="338" spans="3:26" s="6" customFormat="1">
      <c r="C338" s="57"/>
      <c r="D338" s="57"/>
      <c r="E338" s="57"/>
      <c r="F338" s="57"/>
      <c r="G338" s="57"/>
      <c r="H338" s="57"/>
      <c r="I338" s="57"/>
      <c r="R338" s="39"/>
      <c r="S338" s="39"/>
      <c r="T338" s="39"/>
      <c r="U338" s="39"/>
      <c r="V338" s="39"/>
      <c r="W338" s="39"/>
      <c r="X338" s="39"/>
      <c r="Y338" s="39"/>
      <c r="Z338" s="39"/>
    </row>
    <row r="339" spans="3:26" s="6" customFormat="1">
      <c r="C339" s="57"/>
      <c r="D339" s="57"/>
      <c r="E339" s="57"/>
      <c r="F339" s="57"/>
      <c r="G339" s="57"/>
      <c r="H339" s="57"/>
      <c r="I339" s="57"/>
      <c r="R339" s="39"/>
      <c r="S339" s="39"/>
      <c r="T339" s="39"/>
      <c r="U339" s="39"/>
      <c r="V339" s="39"/>
      <c r="W339" s="39"/>
      <c r="X339" s="39"/>
      <c r="Y339" s="39"/>
      <c r="Z339" s="39"/>
    </row>
    <row r="340" spans="3:26" s="6" customFormat="1">
      <c r="C340" s="57"/>
      <c r="D340" s="57"/>
      <c r="E340" s="57"/>
      <c r="F340" s="57"/>
      <c r="G340" s="57"/>
      <c r="H340" s="57"/>
      <c r="I340" s="57"/>
      <c r="R340" s="39"/>
      <c r="S340" s="39"/>
      <c r="T340" s="39"/>
      <c r="U340" s="39"/>
      <c r="V340" s="39"/>
      <c r="W340" s="39"/>
      <c r="X340" s="39"/>
      <c r="Y340" s="39"/>
      <c r="Z340" s="39"/>
    </row>
    <row r="341" spans="3:26" s="6" customFormat="1">
      <c r="C341" s="57"/>
      <c r="D341" s="57"/>
      <c r="E341" s="57"/>
      <c r="F341" s="57"/>
      <c r="G341" s="57"/>
      <c r="H341" s="57"/>
      <c r="I341" s="57"/>
      <c r="R341" s="39"/>
      <c r="S341" s="39"/>
      <c r="T341" s="39"/>
      <c r="U341" s="39"/>
      <c r="V341" s="39"/>
      <c r="W341" s="39"/>
      <c r="X341" s="39"/>
      <c r="Y341" s="39"/>
      <c r="Z341" s="39"/>
    </row>
    <row r="342" spans="3:26" s="6" customFormat="1">
      <c r="C342" s="57"/>
      <c r="D342" s="57"/>
      <c r="E342" s="57"/>
      <c r="F342" s="57"/>
      <c r="G342" s="57"/>
      <c r="H342" s="57"/>
      <c r="I342" s="57"/>
      <c r="R342" s="39"/>
      <c r="S342" s="39"/>
      <c r="T342" s="39"/>
      <c r="U342" s="39"/>
      <c r="V342" s="39"/>
      <c r="W342" s="39"/>
      <c r="X342" s="39"/>
      <c r="Y342" s="39"/>
      <c r="Z342" s="39"/>
    </row>
    <row r="343" spans="3:26" s="6" customFormat="1">
      <c r="C343" s="57"/>
      <c r="D343" s="57"/>
      <c r="E343" s="57"/>
      <c r="F343" s="57"/>
      <c r="G343" s="57"/>
      <c r="H343" s="57"/>
      <c r="I343" s="57"/>
      <c r="R343" s="39"/>
      <c r="S343" s="39"/>
      <c r="T343" s="39"/>
      <c r="U343" s="39"/>
      <c r="V343" s="39"/>
      <c r="W343" s="39"/>
      <c r="X343" s="39"/>
      <c r="Y343" s="39"/>
      <c r="Z343" s="39"/>
    </row>
    <row r="344" spans="3:26" s="6" customFormat="1">
      <c r="C344" s="57"/>
      <c r="D344" s="57"/>
      <c r="E344" s="57"/>
      <c r="F344" s="57"/>
      <c r="G344" s="57"/>
      <c r="H344" s="57"/>
      <c r="I344" s="57"/>
      <c r="R344" s="39"/>
      <c r="S344" s="39"/>
      <c r="T344" s="39"/>
      <c r="U344" s="39"/>
      <c r="V344" s="39"/>
      <c r="W344" s="39"/>
      <c r="X344" s="39"/>
      <c r="Y344" s="39"/>
      <c r="Z344" s="39"/>
    </row>
    <row r="345" spans="3:26" s="6" customFormat="1">
      <c r="C345" s="57"/>
      <c r="D345" s="57"/>
      <c r="E345" s="57"/>
      <c r="F345" s="57"/>
      <c r="G345" s="57"/>
      <c r="H345" s="57"/>
      <c r="I345" s="57"/>
      <c r="R345" s="39"/>
      <c r="S345" s="39"/>
      <c r="T345" s="39"/>
      <c r="U345" s="39"/>
      <c r="V345" s="39"/>
      <c r="W345" s="39"/>
      <c r="X345" s="39"/>
      <c r="Y345" s="39"/>
      <c r="Z345" s="39"/>
    </row>
    <row r="346" spans="3:26" s="6" customFormat="1">
      <c r="C346" s="57"/>
      <c r="D346" s="57"/>
      <c r="E346" s="57"/>
      <c r="F346" s="57"/>
      <c r="G346" s="57"/>
      <c r="H346" s="57"/>
      <c r="I346" s="57"/>
      <c r="R346" s="39"/>
      <c r="S346" s="39"/>
      <c r="T346" s="39"/>
      <c r="U346" s="39"/>
      <c r="V346" s="39"/>
      <c r="W346" s="39"/>
      <c r="X346" s="39"/>
      <c r="Y346" s="39"/>
      <c r="Z346" s="39"/>
    </row>
    <row r="347" spans="3:26" s="6" customFormat="1">
      <c r="C347" s="57"/>
      <c r="D347" s="57"/>
      <c r="E347" s="57"/>
      <c r="F347" s="57"/>
      <c r="G347" s="57"/>
      <c r="H347" s="57"/>
      <c r="I347" s="57"/>
      <c r="R347" s="39"/>
      <c r="S347" s="39"/>
      <c r="T347" s="39"/>
      <c r="U347" s="39"/>
      <c r="V347" s="39"/>
      <c r="W347" s="39"/>
      <c r="X347" s="39"/>
      <c r="Y347" s="39"/>
      <c r="Z347" s="39"/>
    </row>
    <row r="348" spans="3:26" s="6" customFormat="1">
      <c r="C348" s="57"/>
      <c r="D348" s="57"/>
      <c r="E348" s="57"/>
      <c r="F348" s="57"/>
      <c r="G348" s="57"/>
      <c r="H348" s="57"/>
      <c r="I348" s="57"/>
      <c r="R348" s="39"/>
      <c r="S348" s="39"/>
      <c r="T348" s="39"/>
      <c r="U348" s="39"/>
      <c r="V348" s="39"/>
      <c r="W348" s="39"/>
      <c r="X348" s="39"/>
      <c r="Y348" s="39"/>
      <c r="Z348" s="39"/>
    </row>
    <row r="349" spans="3:26" s="6" customFormat="1">
      <c r="C349" s="57"/>
      <c r="D349" s="57"/>
      <c r="E349" s="57"/>
      <c r="F349" s="57"/>
      <c r="G349" s="57"/>
      <c r="H349" s="57"/>
      <c r="I349" s="57"/>
      <c r="R349" s="39"/>
      <c r="S349" s="39"/>
      <c r="T349" s="39"/>
      <c r="U349" s="39"/>
      <c r="V349" s="39"/>
      <c r="W349" s="39"/>
      <c r="X349" s="39"/>
      <c r="Y349" s="39"/>
      <c r="Z349" s="39"/>
    </row>
    <row r="350" spans="3:26" s="6" customFormat="1">
      <c r="C350" s="57"/>
      <c r="D350" s="57"/>
      <c r="E350" s="57"/>
      <c r="F350" s="57"/>
      <c r="G350" s="57"/>
      <c r="H350" s="57"/>
      <c r="I350" s="57"/>
      <c r="R350" s="39"/>
      <c r="S350" s="39"/>
      <c r="T350" s="39"/>
      <c r="U350" s="39"/>
      <c r="V350" s="39"/>
      <c r="W350" s="39"/>
      <c r="X350" s="39"/>
      <c r="Y350" s="39"/>
      <c r="Z350" s="39"/>
    </row>
    <row r="351" spans="3:26" s="6" customFormat="1">
      <c r="C351" s="57"/>
      <c r="D351" s="57"/>
      <c r="E351" s="57"/>
      <c r="F351" s="57"/>
      <c r="G351" s="57"/>
      <c r="H351" s="57"/>
      <c r="I351" s="57"/>
      <c r="R351" s="39"/>
      <c r="S351" s="39"/>
      <c r="T351" s="39"/>
      <c r="U351" s="39"/>
      <c r="V351" s="39"/>
      <c r="W351" s="39"/>
      <c r="X351" s="39"/>
      <c r="Y351" s="39"/>
      <c r="Z351" s="39"/>
    </row>
    <row r="352" spans="3:26" s="6" customFormat="1">
      <c r="C352" s="57"/>
      <c r="D352" s="57"/>
      <c r="E352" s="57"/>
      <c r="F352" s="57"/>
      <c r="G352" s="57"/>
      <c r="H352" s="57"/>
      <c r="I352" s="57"/>
      <c r="R352" s="39"/>
      <c r="S352" s="39"/>
      <c r="T352" s="39"/>
      <c r="U352" s="39"/>
      <c r="V352" s="39"/>
      <c r="W352" s="39"/>
      <c r="X352" s="39"/>
      <c r="Y352" s="39"/>
      <c r="Z352" s="39"/>
    </row>
    <row r="353" spans="3:26" s="6" customFormat="1">
      <c r="C353" s="57"/>
      <c r="D353" s="57"/>
      <c r="E353" s="57"/>
      <c r="F353" s="57"/>
      <c r="G353" s="57"/>
      <c r="H353" s="57"/>
      <c r="I353" s="57"/>
      <c r="R353" s="39"/>
      <c r="S353" s="39"/>
      <c r="T353" s="39"/>
      <c r="U353" s="39"/>
      <c r="V353" s="39"/>
      <c r="W353" s="39"/>
      <c r="X353" s="39"/>
      <c r="Y353" s="39"/>
      <c r="Z353" s="39"/>
    </row>
    <row r="354" spans="3:26" s="6" customFormat="1">
      <c r="C354" s="57"/>
      <c r="D354" s="57"/>
      <c r="E354" s="57"/>
      <c r="F354" s="57"/>
      <c r="G354" s="57"/>
      <c r="H354" s="57"/>
      <c r="I354" s="57"/>
      <c r="R354" s="39"/>
      <c r="S354" s="39"/>
      <c r="T354" s="39"/>
      <c r="U354" s="39"/>
      <c r="V354" s="39"/>
      <c r="W354" s="39"/>
      <c r="X354" s="39"/>
      <c r="Y354" s="39"/>
      <c r="Z354" s="39"/>
    </row>
    <row r="355" spans="3:26" s="6" customFormat="1">
      <c r="C355" s="57"/>
      <c r="D355" s="57"/>
      <c r="E355" s="57"/>
      <c r="F355" s="57"/>
      <c r="G355" s="57"/>
      <c r="H355" s="57"/>
      <c r="I355" s="57"/>
      <c r="R355" s="39"/>
      <c r="S355" s="39"/>
      <c r="T355" s="39"/>
      <c r="U355" s="39"/>
      <c r="V355" s="39"/>
      <c r="W355" s="39"/>
      <c r="X355" s="39"/>
      <c r="Y355" s="39"/>
      <c r="Z355" s="39"/>
    </row>
    <row r="356" spans="3:26" s="6" customFormat="1">
      <c r="C356" s="57"/>
      <c r="D356" s="57"/>
      <c r="E356" s="57"/>
      <c r="F356" s="57"/>
      <c r="G356" s="57"/>
      <c r="H356" s="57"/>
      <c r="I356" s="57"/>
      <c r="R356" s="39"/>
      <c r="S356" s="39"/>
      <c r="T356" s="39"/>
      <c r="U356" s="39"/>
      <c r="V356" s="39"/>
      <c r="W356" s="39"/>
      <c r="X356" s="39"/>
      <c r="Y356" s="39"/>
      <c r="Z356" s="39"/>
    </row>
    <row r="357" spans="3:26" s="6" customFormat="1">
      <c r="C357" s="57"/>
      <c r="D357" s="57"/>
      <c r="E357" s="57"/>
      <c r="F357" s="57"/>
      <c r="G357" s="57"/>
      <c r="H357" s="57"/>
      <c r="I357" s="57"/>
      <c r="R357" s="39"/>
      <c r="S357" s="39"/>
      <c r="T357" s="39"/>
      <c r="U357" s="39"/>
      <c r="V357" s="39"/>
      <c r="W357" s="39"/>
      <c r="X357" s="39"/>
      <c r="Y357" s="39"/>
      <c r="Z357" s="39"/>
    </row>
    <row r="358" spans="3:26" s="6" customFormat="1">
      <c r="C358" s="57"/>
      <c r="D358" s="57"/>
      <c r="E358" s="57"/>
      <c r="F358" s="57"/>
      <c r="G358" s="57"/>
      <c r="H358" s="57"/>
      <c r="I358" s="57"/>
      <c r="R358" s="39"/>
      <c r="S358" s="39"/>
      <c r="T358" s="39"/>
      <c r="U358" s="39"/>
      <c r="V358" s="39"/>
      <c r="W358" s="39"/>
      <c r="X358" s="39"/>
      <c r="Y358" s="39"/>
      <c r="Z358" s="39"/>
    </row>
    <row r="359" spans="3:26" s="6" customFormat="1">
      <c r="C359" s="57"/>
      <c r="D359" s="57"/>
      <c r="E359" s="57"/>
      <c r="F359" s="57"/>
      <c r="G359" s="57"/>
      <c r="H359" s="57"/>
      <c r="I359" s="57"/>
      <c r="R359" s="39"/>
      <c r="S359" s="39"/>
      <c r="T359" s="39"/>
      <c r="U359" s="39"/>
      <c r="V359" s="39"/>
      <c r="W359" s="39"/>
      <c r="X359" s="39"/>
      <c r="Y359" s="39"/>
      <c r="Z359" s="39"/>
    </row>
    <row r="360" spans="3:26" s="6" customFormat="1">
      <c r="C360" s="57"/>
      <c r="D360" s="57"/>
      <c r="E360" s="57"/>
      <c r="F360" s="57"/>
      <c r="G360" s="57"/>
      <c r="H360" s="57"/>
      <c r="I360" s="57"/>
      <c r="R360" s="39"/>
      <c r="S360" s="39"/>
      <c r="T360" s="39"/>
      <c r="U360" s="39"/>
      <c r="V360" s="39"/>
      <c r="W360" s="39"/>
      <c r="X360" s="39"/>
      <c r="Y360" s="39"/>
      <c r="Z360" s="39"/>
    </row>
    <row r="361" spans="3:26" s="6" customFormat="1">
      <c r="C361" s="57"/>
      <c r="D361" s="57"/>
      <c r="E361" s="57"/>
      <c r="F361" s="57"/>
      <c r="G361" s="57"/>
      <c r="H361" s="57"/>
      <c r="I361" s="57"/>
      <c r="R361" s="39"/>
      <c r="S361" s="39"/>
      <c r="T361" s="39"/>
      <c r="U361" s="39"/>
      <c r="V361" s="39"/>
      <c r="W361" s="39"/>
      <c r="X361" s="39"/>
      <c r="Y361" s="39"/>
      <c r="Z361" s="39"/>
    </row>
    <row r="362" spans="3:26" s="6" customFormat="1">
      <c r="C362" s="57"/>
      <c r="D362" s="57"/>
      <c r="E362" s="57"/>
      <c r="F362" s="57"/>
      <c r="G362" s="57"/>
      <c r="H362" s="57"/>
      <c r="I362" s="57"/>
      <c r="R362" s="39"/>
      <c r="S362" s="39"/>
      <c r="T362" s="39"/>
      <c r="U362" s="39"/>
      <c r="V362" s="39"/>
      <c r="W362" s="39"/>
      <c r="X362" s="39"/>
      <c r="Y362" s="39"/>
      <c r="Z362" s="39"/>
    </row>
    <row r="363" spans="3:26" s="6" customFormat="1">
      <c r="C363" s="57"/>
      <c r="D363" s="57"/>
      <c r="E363" s="57"/>
      <c r="F363" s="57"/>
      <c r="G363" s="57"/>
      <c r="H363" s="57"/>
      <c r="I363" s="57"/>
      <c r="R363" s="39"/>
      <c r="S363" s="39"/>
      <c r="T363" s="39"/>
      <c r="U363" s="39"/>
      <c r="V363" s="39"/>
      <c r="W363" s="39"/>
      <c r="X363" s="39"/>
      <c r="Y363" s="39"/>
      <c r="Z363" s="39"/>
    </row>
    <row r="364" spans="3:26" s="6" customFormat="1">
      <c r="C364" s="57"/>
      <c r="D364" s="57"/>
      <c r="E364" s="57"/>
      <c r="F364" s="57"/>
      <c r="G364" s="57"/>
      <c r="H364" s="57"/>
      <c r="I364" s="57"/>
      <c r="R364" s="39"/>
      <c r="S364" s="39"/>
      <c r="T364" s="39"/>
      <c r="U364" s="39"/>
      <c r="V364" s="39"/>
      <c r="W364" s="39"/>
      <c r="X364" s="39"/>
      <c r="Y364" s="39"/>
      <c r="Z364" s="39"/>
    </row>
    <row r="365" spans="3:26" s="6" customFormat="1">
      <c r="C365" s="57"/>
      <c r="D365" s="57"/>
      <c r="E365" s="57"/>
      <c r="F365" s="57"/>
      <c r="G365" s="57"/>
      <c r="H365" s="57"/>
      <c r="I365" s="57"/>
      <c r="R365" s="39"/>
      <c r="S365" s="39"/>
      <c r="T365" s="39"/>
      <c r="U365" s="39"/>
      <c r="V365" s="39"/>
      <c r="W365" s="39"/>
      <c r="X365" s="39"/>
      <c r="Y365" s="39"/>
      <c r="Z365" s="39"/>
    </row>
    <row r="366" spans="3:26" s="6" customFormat="1">
      <c r="C366" s="57"/>
      <c r="D366" s="57"/>
      <c r="E366" s="57"/>
      <c r="F366" s="57"/>
      <c r="G366" s="57"/>
      <c r="H366" s="57"/>
      <c r="I366" s="57"/>
      <c r="R366" s="39"/>
      <c r="S366" s="39"/>
      <c r="T366" s="39"/>
      <c r="U366" s="39"/>
      <c r="V366" s="39"/>
      <c r="W366" s="39"/>
      <c r="X366" s="39"/>
      <c r="Y366" s="39"/>
      <c r="Z366" s="39"/>
    </row>
    <row r="367" spans="3:26" s="6" customFormat="1">
      <c r="C367" s="57"/>
      <c r="D367" s="57"/>
      <c r="E367" s="57"/>
      <c r="F367" s="57"/>
      <c r="G367" s="57"/>
      <c r="H367" s="57"/>
      <c r="I367" s="57"/>
      <c r="R367" s="39"/>
      <c r="S367" s="39"/>
      <c r="T367" s="39"/>
      <c r="U367" s="39"/>
      <c r="V367" s="39"/>
      <c r="W367" s="39"/>
      <c r="X367" s="39"/>
      <c r="Y367" s="39"/>
      <c r="Z367" s="39"/>
    </row>
    <row r="368" spans="3:26" s="6" customFormat="1">
      <c r="C368" s="57"/>
      <c r="D368" s="57"/>
      <c r="E368" s="57"/>
      <c r="F368" s="57"/>
      <c r="G368" s="57"/>
      <c r="H368" s="57"/>
      <c r="I368" s="57"/>
      <c r="R368" s="39"/>
      <c r="S368" s="39"/>
      <c r="T368" s="39"/>
      <c r="U368" s="39"/>
      <c r="V368" s="39"/>
      <c r="W368" s="39"/>
      <c r="X368" s="39"/>
      <c r="Y368" s="39"/>
      <c r="Z368" s="39"/>
    </row>
    <row r="369" spans="3:26" s="6" customFormat="1">
      <c r="C369" s="57"/>
      <c r="D369" s="57"/>
      <c r="E369" s="57"/>
      <c r="F369" s="57"/>
      <c r="G369" s="57"/>
      <c r="H369" s="57"/>
      <c r="I369" s="57"/>
      <c r="R369" s="39"/>
      <c r="S369" s="39"/>
      <c r="T369" s="39"/>
      <c r="U369" s="39"/>
      <c r="V369" s="39"/>
      <c r="W369" s="39"/>
      <c r="X369" s="39"/>
      <c r="Y369" s="39"/>
      <c r="Z369" s="39"/>
    </row>
    <row r="370" spans="3:26" s="6" customFormat="1">
      <c r="C370" s="57"/>
      <c r="D370" s="57"/>
      <c r="E370" s="57"/>
      <c r="F370" s="57"/>
      <c r="G370" s="57"/>
      <c r="H370" s="57"/>
      <c r="I370" s="57"/>
      <c r="R370" s="39"/>
      <c r="S370" s="39"/>
      <c r="T370" s="39"/>
      <c r="U370" s="39"/>
      <c r="V370" s="39"/>
      <c r="W370" s="39"/>
      <c r="X370" s="39"/>
      <c r="Y370" s="39"/>
      <c r="Z370" s="39"/>
    </row>
    <row r="371" spans="3:26" s="6" customFormat="1">
      <c r="C371" s="57"/>
      <c r="D371" s="57"/>
      <c r="E371" s="57"/>
      <c r="F371" s="57"/>
      <c r="G371" s="57"/>
      <c r="H371" s="57"/>
      <c r="I371" s="57"/>
      <c r="R371" s="39"/>
      <c r="S371" s="39"/>
      <c r="T371" s="39"/>
      <c r="U371" s="39"/>
      <c r="V371" s="39"/>
      <c r="W371" s="39"/>
      <c r="X371" s="39"/>
      <c r="Y371" s="39"/>
      <c r="Z371" s="39"/>
    </row>
    <row r="372" spans="3:26" s="6" customFormat="1">
      <c r="C372" s="57"/>
      <c r="D372" s="57"/>
      <c r="E372" s="57"/>
      <c r="F372" s="57"/>
      <c r="G372" s="57"/>
      <c r="H372" s="57"/>
      <c r="I372" s="57"/>
      <c r="R372" s="39"/>
      <c r="S372" s="39"/>
      <c r="T372" s="39"/>
      <c r="U372" s="39"/>
      <c r="V372" s="39"/>
      <c r="W372" s="39"/>
      <c r="X372" s="39"/>
      <c r="Y372" s="39"/>
      <c r="Z372" s="39"/>
    </row>
    <row r="373" spans="3:26" s="6" customFormat="1">
      <c r="C373" s="57"/>
      <c r="D373" s="57"/>
      <c r="E373" s="57"/>
      <c r="F373" s="57"/>
      <c r="G373" s="57"/>
      <c r="H373" s="57"/>
      <c r="I373" s="57"/>
      <c r="R373" s="39"/>
      <c r="S373" s="39"/>
      <c r="T373" s="39"/>
      <c r="U373" s="39"/>
      <c r="V373" s="39"/>
      <c r="W373" s="39"/>
      <c r="X373" s="39"/>
      <c r="Y373" s="39"/>
      <c r="Z373" s="39"/>
    </row>
    <row r="374" spans="3:26" s="6" customFormat="1">
      <c r="C374" s="57"/>
      <c r="D374" s="57"/>
      <c r="E374" s="57"/>
      <c r="F374" s="57"/>
      <c r="G374" s="57"/>
      <c r="H374" s="57"/>
      <c r="I374" s="57"/>
      <c r="R374" s="39"/>
      <c r="S374" s="39"/>
      <c r="T374" s="39"/>
      <c r="U374" s="39"/>
      <c r="V374" s="39"/>
      <c r="W374" s="39"/>
      <c r="X374" s="39"/>
      <c r="Y374" s="39"/>
      <c r="Z374" s="39"/>
    </row>
    <row r="375" spans="3:26" s="6" customFormat="1">
      <c r="C375" s="57"/>
      <c r="D375" s="57"/>
      <c r="E375" s="57"/>
      <c r="F375" s="57"/>
      <c r="G375" s="57"/>
      <c r="H375" s="57"/>
      <c r="I375" s="57"/>
      <c r="R375" s="39"/>
      <c r="S375" s="39"/>
      <c r="T375" s="39"/>
      <c r="U375" s="39"/>
      <c r="V375" s="39"/>
      <c r="W375" s="39"/>
      <c r="X375" s="39"/>
      <c r="Y375" s="39"/>
      <c r="Z375" s="39"/>
    </row>
    <row r="376" spans="3:26" s="6" customFormat="1">
      <c r="C376" s="57"/>
      <c r="D376" s="57"/>
      <c r="E376" s="57"/>
      <c r="F376" s="57"/>
      <c r="G376" s="57"/>
      <c r="H376" s="57"/>
      <c r="I376" s="57"/>
      <c r="R376" s="39"/>
      <c r="S376" s="39"/>
      <c r="T376" s="39"/>
      <c r="U376" s="39"/>
      <c r="V376" s="39"/>
      <c r="W376" s="39"/>
      <c r="X376" s="39"/>
      <c r="Y376" s="39"/>
      <c r="Z376" s="39"/>
    </row>
    <row r="377" spans="3:26" s="6" customFormat="1">
      <c r="C377" s="57"/>
      <c r="D377" s="57"/>
      <c r="E377" s="57"/>
      <c r="F377" s="57"/>
      <c r="G377" s="57"/>
      <c r="H377" s="57"/>
      <c r="I377" s="57"/>
      <c r="R377" s="39"/>
      <c r="S377" s="39"/>
      <c r="T377" s="39"/>
      <c r="U377" s="39"/>
      <c r="V377" s="39"/>
      <c r="W377" s="39"/>
      <c r="X377" s="39"/>
      <c r="Y377" s="39"/>
      <c r="Z377" s="39"/>
    </row>
    <row r="378" spans="3:26" s="6" customFormat="1">
      <c r="C378" s="57"/>
      <c r="D378" s="57"/>
      <c r="E378" s="57"/>
      <c r="F378" s="57"/>
      <c r="G378" s="57"/>
      <c r="H378" s="57"/>
      <c r="I378" s="57"/>
      <c r="R378" s="39"/>
      <c r="S378" s="39"/>
      <c r="T378" s="39"/>
      <c r="U378" s="39"/>
      <c r="V378" s="39"/>
      <c r="W378" s="39"/>
      <c r="X378" s="39"/>
      <c r="Y378" s="39"/>
      <c r="Z378" s="39"/>
    </row>
    <row r="379" spans="3:26" s="6" customFormat="1">
      <c r="C379" s="57"/>
      <c r="D379" s="57"/>
      <c r="E379" s="57"/>
      <c r="F379" s="57"/>
      <c r="G379" s="57"/>
      <c r="H379" s="57"/>
      <c r="I379" s="57"/>
      <c r="R379" s="39"/>
      <c r="S379" s="39"/>
      <c r="T379" s="39"/>
      <c r="U379" s="39"/>
      <c r="V379" s="39"/>
      <c r="W379" s="39"/>
      <c r="X379" s="39"/>
      <c r="Y379" s="39"/>
      <c r="Z379" s="39"/>
    </row>
    <row r="380" spans="3:26" s="6" customFormat="1">
      <c r="C380" s="57"/>
      <c r="D380" s="57"/>
      <c r="E380" s="57"/>
      <c r="F380" s="57"/>
      <c r="G380" s="57"/>
      <c r="H380" s="57"/>
      <c r="I380" s="57"/>
      <c r="R380" s="39"/>
      <c r="S380" s="39"/>
      <c r="T380" s="39"/>
      <c r="U380" s="39"/>
      <c r="V380" s="39"/>
      <c r="W380" s="39"/>
      <c r="X380" s="39"/>
      <c r="Y380" s="39"/>
      <c r="Z380" s="39"/>
    </row>
    <row r="381" spans="3:26" s="6" customFormat="1">
      <c r="C381" s="57"/>
      <c r="D381" s="57"/>
      <c r="E381" s="57"/>
      <c r="F381" s="57"/>
      <c r="G381" s="57"/>
      <c r="H381" s="57"/>
      <c r="I381" s="57"/>
      <c r="R381" s="39"/>
      <c r="S381" s="39"/>
      <c r="T381" s="39"/>
      <c r="U381" s="39"/>
      <c r="V381" s="39"/>
      <c r="W381" s="39"/>
      <c r="X381" s="39"/>
      <c r="Y381" s="39"/>
      <c r="Z381" s="39"/>
    </row>
    <row r="382" spans="3:26" s="6" customFormat="1">
      <c r="C382" s="57"/>
      <c r="D382" s="57"/>
      <c r="E382" s="57"/>
      <c r="F382" s="57"/>
      <c r="G382" s="57"/>
      <c r="H382" s="57"/>
      <c r="I382" s="57"/>
      <c r="R382" s="39"/>
      <c r="S382" s="39"/>
      <c r="T382" s="39"/>
      <c r="U382" s="39"/>
      <c r="V382" s="39"/>
      <c r="W382" s="39"/>
      <c r="X382" s="39"/>
      <c r="Y382" s="39"/>
      <c r="Z382" s="39"/>
    </row>
    <row r="383" spans="3:26" s="6" customFormat="1">
      <c r="C383" s="57"/>
      <c r="D383" s="57"/>
      <c r="E383" s="57"/>
      <c r="F383" s="57"/>
      <c r="G383" s="57"/>
      <c r="H383" s="57"/>
      <c r="I383" s="57"/>
      <c r="R383" s="39"/>
      <c r="S383" s="39"/>
      <c r="T383" s="39"/>
      <c r="U383" s="39"/>
      <c r="V383" s="39"/>
      <c r="W383" s="39"/>
      <c r="X383" s="39"/>
      <c r="Y383" s="39"/>
      <c r="Z383" s="39"/>
    </row>
    <row r="384" spans="3:26" s="6" customFormat="1">
      <c r="C384" s="57"/>
      <c r="D384" s="57"/>
      <c r="E384" s="57"/>
      <c r="F384" s="57"/>
      <c r="G384" s="57"/>
      <c r="H384" s="57"/>
      <c r="I384" s="57"/>
      <c r="R384" s="39"/>
      <c r="S384" s="39"/>
      <c r="T384" s="39"/>
      <c r="U384" s="39"/>
      <c r="V384" s="39"/>
      <c r="W384" s="39"/>
      <c r="X384" s="39"/>
      <c r="Y384" s="39"/>
      <c r="Z384" s="39"/>
    </row>
    <row r="385" spans="3:26" s="6" customFormat="1">
      <c r="C385" s="57"/>
      <c r="D385" s="57"/>
      <c r="E385" s="57"/>
      <c r="F385" s="57"/>
      <c r="G385" s="57"/>
      <c r="H385" s="57"/>
      <c r="I385" s="57"/>
      <c r="R385" s="39"/>
      <c r="S385" s="39"/>
      <c r="T385" s="39"/>
      <c r="U385" s="39"/>
      <c r="V385" s="39"/>
      <c r="W385" s="39"/>
      <c r="X385" s="39"/>
      <c r="Y385" s="39"/>
      <c r="Z385" s="39"/>
    </row>
    <row r="386" spans="3:26" s="6" customFormat="1">
      <c r="C386" s="57"/>
      <c r="D386" s="57"/>
      <c r="E386" s="57"/>
      <c r="F386" s="57"/>
      <c r="G386" s="57"/>
      <c r="H386" s="57"/>
      <c r="I386" s="57"/>
      <c r="R386" s="39"/>
      <c r="S386" s="39"/>
      <c r="T386" s="39"/>
      <c r="U386" s="39"/>
      <c r="V386" s="39"/>
      <c r="W386" s="39"/>
      <c r="X386" s="39"/>
      <c r="Y386" s="39"/>
      <c r="Z386" s="39"/>
    </row>
    <row r="387" spans="3:26" s="6" customFormat="1">
      <c r="C387" s="57"/>
      <c r="D387" s="57"/>
      <c r="E387" s="57"/>
      <c r="F387" s="57"/>
      <c r="G387" s="57"/>
      <c r="H387" s="57"/>
      <c r="I387" s="57"/>
      <c r="R387" s="39"/>
      <c r="S387" s="39"/>
      <c r="T387" s="39"/>
      <c r="U387" s="39"/>
      <c r="V387" s="39"/>
      <c r="W387" s="39"/>
      <c r="X387" s="39"/>
      <c r="Y387" s="39"/>
      <c r="Z387" s="39"/>
    </row>
    <row r="388" spans="3:26" s="6" customFormat="1">
      <c r="C388" s="57"/>
      <c r="D388" s="57"/>
      <c r="E388" s="57"/>
      <c r="F388" s="57"/>
      <c r="G388" s="57"/>
      <c r="H388" s="57"/>
      <c r="I388" s="57"/>
      <c r="R388" s="39"/>
      <c r="S388" s="39"/>
      <c r="T388" s="39"/>
      <c r="U388" s="39"/>
      <c r="V388" s="39"/>
      <c r="W388" s="39"/>
      <c r="X388" s="39"/>
      <c r="Y388" s="39"/>
      <c r="Z388" s="39"/>
    </row>
    <row r="389" spans="3:26" s="6" customFormat="1">
      <c r="C389" s="57"/>
      <c r="D389" s="57"/>
      <c r="E389" s="57"/>
      <c r="F389" s="57"/>
      <c r="G389" s="57"/>
      <c r="H389" s="57"/>
      <c r="I389" s="57"/>
      <c r="R389" s="39"/>
      <c r="S389" s="39"/>
      <c r="T389" s="39"/>
      <c r="U389" s="39"/>
      <c r="V389" s="39"/>
      <c r="W389" s="39"/>
      <c r="X389" s="39"/>
      <c r="Y389" s="39"/>
      <c r="Z389" s="39"/>
    </row>
    <row r="390" spans="3:26" s="6" customFormat="1">
      <c r="C390" s="57"/>
      <c r="D390" s="57"/>
      <c r="E390" s="57"/>
      <c r="F390" s="57"/>
      <c r="G390" s="57"/>
      <c r="H390" s="57"/>
      <c r="I390" s="57"/>
      <c r="R390" s="39"/>
      <c r="S390" s="39"/>
      <c r="T390" s="39"/>
      <c r="U390" s="39"/>
      <c r="V390" s="39"/>
      <c r="W390" s="39"/>
      <c r="X390" s="39"/>
      <c r="Y390" s="39"/>
      <c r="Z390" s="39"/>
    </row>
    <row r="391" spans="3:26" s="6" customFormat="1">
      <c r="C391" s="57"/>
      <c r="D391" s="57"/>
      <c r="E391" s="57"/>
      <c r="F391" s="57"/>
      <c r="G391" s="57"/>
      <c r="H391" s="57"/>
      <c r="I391" s="57"/>
      <c r="R391" s="39"/>
      <c r="S391" s="39"/>
      <c r="T391" s="39"/>
      <c r="U391" s="39"/>
      <c r="V391" s="39"/>
      <c r="W391" s="39"/>
      <c r="X391" s="39"/>
      <c r="Y391" s="39"/>
      <c r="Z391" s="39"/>
    </row>
    <row r="392" spans="3:26" s="6" customFormat="1">
      <c r="C392" s="57"/>
      <c r="D392" s="57"/>
      <c r="E392" s="57"/>
      <c r="F392" s="57"/>
      <c r="G392" s="57"/>
      <c r="H392" s="57"/>
      <c r="I392" s="57"/>
      <c r="R392" s="39"/>
      <c r="S392" s="39"/>
      <c r="T392" s="39"/>
      <c r="U392" s="39"/>
      <c r="V392" s="39"/>
      <c r="W392" s="39"/>
      <c r="X392" s="39"/>
      <c r="Y392" s="39"/>
      <c r="Z392" s="39"/>
    </row>
    <row r="393" spans="3:26" s="6" customFormat="1">
      <c r="C393" s="57"/>
      <c r="D393" s="57"/>
      <c r="E393" s="57"/>
      <c r="F393" s="57"/>
      <c r="G393" s="57"/>
      <c r="H393" s="57"/>
      <c r="I393" s="57"/>
      <c r="R393" s="39"/>
      <c r="S393" s="39"/>
      <c r="T393" s="39"/>
      <c r="U393" s="39"/>
      <c r="V393" s="39"/>
      <c r="W393" s="39"/>
      <c r="X393" s="39"/>
      <c r="Y393" s="39"/>
      <c r="Z393" s="39"/>
    </row>
    <row r="394" spans="3:26" s="6" customFormat="1">
      <c r="C394" s="57"/>
      <c r="D394" s="57"/>
      <c r="E394" s="57"/>
      <c r="F394" s="57"/>
      <c r="G394" s="57"/>
      <c r="H394" s="57"/>
      <c r="I394" s="57"/>
      <c r="R394" s="39"/>
      <c r="S394" s="39"/>
      <c r="T394" s="39"/>
      <c r="U394" s="39"/>
      <c r="V394" s="39"/>
      <c r="W394" s="39"/>
      <c r="X394" s="39"/>
      <c r="Y394" s="39"/>
      <c r="Z394" s="39"/>
    </row>
    <row r="395" spans="3:26" s="6" customFormat="1">
      <c r="C395" s="57"/>
      <c r="D395" s="57"/>
      <c r="E395" s="57"/>
      <c r="F395" s="57"/>
      <c r="G395" s="57"/>
      <c r="H395" s="57"/>
      <c r="I395" s="57"/>
      <c r="R395" s="39"/>
      <c r="S395" s="39"/>
      <c r="T395" s="39"/>
      <c r="U395" s="39"/>
      <c r="V395" s="39"/>
      <c r="W395" s="39"/>
      <c r="X395" s="39"/>
      <c r="Y395" s="39"/>
      <c r="Z395" s="39"/>
    </row>
    <row r="396" spans="3:26" s="6" customFormat="1">
      <c r="C396" s="57"/>
      <c r="D396" s="57"/>
      <c r="E396" s="57"/>
      <c r="F396" s="57"/>
      <c r="G396" s="57"/>
      <c r="H396" s="57"/>
      <c r="I396" s="57"/>
      <c r="R396" s="39"/>
      <c r="S396" s="39"/>
      <c r="T396" s="39"/>
      <c r="U396" s="39"/>
      <c r="V396" s="39"/>
      <c r="W396" s="39"/>
      <c r="X396" s="39"/>
      <c r="Y396" s="39"/>
      <c r="Z396" s="39"/>
    </row>
    <row r="397" spans="3:26" s="6" customFormat="1">
      <c r="C397" s="57"/>
      <c r="D397" s="57"/>
      <c r="E397" s="57"/>
      <c r="F397" s="57"/>
      <c r="G397" s="57"/>
      <c r="H397" s="57"/>
      <c r="I397" s="57"/>
      <c r="R397" s="39"/>
      <c r="S397" s="39"/>
      <c r="T397" s="39"/>
      <c r="U397" s="39"/>
      <c r="V397" s="39"/>
      <c r="W397" s="39"/>
      <c r="X397" s="39"/>
      <c r="Y397" s="39"/>
      <c r="Z397" s="39"/>
    </row>
    <row r="398" spans="3:26" s="6" customFormat="1">
      <c r="C398" s="57"/>
      <c r="D398" s="57"/>
      <c r="E398" s="57"/>
      <c r="F398" s="57"/>
      <c r="G398" s="57"/>
      <c r="H398" s="57"/>
      <c r="I398" s="57"/>
      <c r="R398" s="39"/>
      <c r="S398" s="39"/>
      <c r="T398" s="39"/>
      <c r="U398" s="39"/>
      <c r="V398" s="39"/>
      <c r="W398" s="39"/>
      <c r="X398" s="39"/>
      <c r="Y398" s="39"/>
      <c r="Z398" s="39"/>
    </row>
    <row r="399" spans="3:26" s="6" customFormat="1">
      <c r="C399" s="57"/>
      <c r="D399" s="57"/>
      <c r="E399" s="57"/>
      <c r="F399" s="57"/>
      <c r="G399" s="57"/>
      <c r="H399" s="57"/>
      <c r="I399" s="57"/>
      <c r="R399" s="39"/>
      <c r="S399" s="39"/>
      <c r="T399" s="39"/>
      <c r="U399" s="39"/>
      <c r="V399" s="39"/>
      <c r="W399" s="39"/>
      <c r="X399" s="39"/>
      <c r="Y399" s="39"/>
      <c r="Z399" s="39"/>
    </row>
    <row r="400" spans="3:26" s="6" customFormat="1">
      <c r="C400" s="57"/>
      <c r="D400" s="57"/>
      <c r="E400" s="57"/>
      <c r="F400" s="57"/>
      <c r="G400" s="57"/>
      <c r="H400" s="57"/>
      <c r="I400" s="57"/>
      <c r="R400" s="39"/>
      <c r="S400" s="39"/>
      <c r="T400" s="39"/>
      <c r="U400" s="39"/>
      <c r="V400" s="39"/>
      <c r="W400" s="39"/>
      <c r="X400" s="39"/>
      <c r="Y400" s="39"/>
      <c r="Z400" s="39"/>
    </row>
    <row r="401" spans="3:26" s="6" customFormat="1">
      <c r="C401" s="57"/>
      <c r="D401" s="57"/>
      <c r="E401" s="57"/>
      <c r="F401" s="57"/>
      <c r="G401" s="57"/>
      <c r="H401" s="57"/>
      <c r="I401" s="57"/>
      <c r="R401" s="39"/>
      <c r="S401" s="39"/>
      <c r="T401" s="39"/>
      <c r="U401" s="39"/>
      <c r="V401" s="39"/>
      <c r="W401" s="39"/>
      <c r="X401" s="39"/>
      <c r="Y401" s="39"/>
      <c r="Z401" s="39"/>
    </row>
    <row r="402" spans="3:26" s="6" customFormat="1">
      <c r="C402" s="57"/>
      <c r="D402" s="57"/>
      <c r="E402" s="57"/>
      <c r="F402" s="57"/>
      <c r="G402" s="57"/>
      <c r="H402" s="57"/>
      <c r="I402" s="57"/>
      <c r="R402" s="39"/>
      <c r="S402" s="39"/>
      <c r="T402" s="39"/>
      <c r="U402" s="39"/>
      <c r="V402" s="39"/>
      <c r="W402" s="39"/>
      <c r="X402" s="39"/>
      <c r="Y402" s="39"/>
      <c r="Z402" s="39"/>
    </row>
    <row r="403" spans="3:26" s="6" customFormat="1">
      <c r="C403" s="57"/>
      <c r="D403" s="57"/>
      <c r="E403" s="57"/>
      <c r="F403" s="57"/>
      <c r="G403" s="57"/>
      <c r="H403" s="57"/>
      <c r="I403" s="57"/>
      <c r="R403" s="39"/>
      <c r="S403" s="39"/>
      <c r="T403" s="39"/>
      <c r="U403" s="39"/>
      <c r="V403" s="39"/>
      <c r="W403" s="39"/>
      <c r="X403" s="39"/>
      <c r="Y403" s="39"/>
      <c r="Z403" s="39"/>
    </row>
    <row r="404" spans="3:26" s="6" customFormat="1">
      <c r="C404" s="57"/>
      <c r="D404" s="57"/>
      <c r="E404" s="57"/>
      <c r="F404" s="57"/>
      <c r="G404" s="57"/>
      <c r="H404" s="57"/>
      <c r="I404" s="57"/>
      <c r="R404" s="39"/>
      <c r="S404" s="39"/>
      <c r="T404" s="39"/>
      <c r="U404" s="39"/>
      <c r="V404" s="39"/>
      <c r="W404" s="39"/>
      <c r="X404" s="39"/>
      <c r="Y404" s="39"/>
      <c r="Z404" s="39"/>
    </row>
    <row r="405" spans="3:26" s="6" customFormat="1">
      <c r="C405" s="57"/>
      <c r="D405" s="57"/>
      <c r="E405" s="57"/>
      <c r="F405" s="57"/>
      <c r="G405" s="57"/>
      <c r="H405" s="57"/>
      <c r="I405" s="57"/>
      <c r="R405" s="39"/>
      <c r="S405" s="39"/>
      <c r="T405" s="39"/>
      <c r="U405" s="39"/>
      <c r="V405" s="39"/>
      <c r="W405" s="39"/>
      <c r="X405" s="39"/>
      <c r="Y405" s="39"/>
      <c r="Z405" s="39"/>
    </row>
    <row r="406" spans="3:26" s="6" customFormat="1">
      <c r="C406" s="57"/>
      <c r="D406" s="57"/>
      <c r="E406" s="57"/>
      <c r="F406" s="57"/>
      <c r="G406" s="57"/>
      <c r="H406" s="57"/>
      <c r="I406" s="57"/>
      <c r="R406" s="39"/>
      <c r="S406" s="39"/>
      <c r="T406" s="39"/>
      <c r="U406" s="39"/>
      <c r="V406" s="39"/>
      <c r="W406" s="39"/>
      <c r="X406" s="39"/>
      <c r="Y406" s="39"/>
      <c r="Z406" s="39"/>
    </row>
    <row r="407" spans="3:26" s="6" customFormat="1">
      <c r="C407" s="57"/>
      <c r="D407" s="57"/>
      <c r="E407" s="57"/>
      <c r="F407" s="57"/>
      <c r="G407" s="57"/>
      <c r="H407" s="57"/>
      <c r="I407" s="57"/>
      <c r="R407" s="39"/>
      <c r="S407" s="39"/>
      <c r="T407" s="39"/>
      <c r="U407" s="39"/>
      <c r="V407" s="39"/>
      <c r="W407" s="39"/>
      <c r="X407" s="39"/>
      <c r="Y407" s="39"/>
      <c r="Z407" s="39"/>
    </row>
    <row r="408" spans="3:26" s="6" customFormat="1">
      <c r="C408" s="57"/>
      <c r="D408" s="57"/>
      <c r="E408" s="57"/>
      <c r="F408" s="57"/>
      <c r="G408" s="57"/>
      <c r="H408" s="57"/>
      <c r="I408" s="57"/>
      <c r="R408" s="39"/>
      <c r="S408" s="39"/>
      <c r="T408" s="39"/>
      <c r="U408" s="39"/>
      <c r="V408" s="39"/>
      <c r="W408" s="39"/>
      <c r="X408" s="39"/>
      <c r="Y408" s="39"/>
      <c r="Z408" s="39"/>
    </row>
    <row r="409" spans="3:26" s="6" customFormat="1">
      <c r="C409" s="57"/>
      <c r="D409" s="57"/>
      <c r="E409" s="57"/>
      <c r="F409" s="57"/>
      <c r="G409" s="57"/>
      <c r="H409" s="57"/>
      <c r="I409" s="57"/>
      <c r="R409" s="39"/>
      <c r="S409" s="39"/>
      <c r="T409" s="39"/>
      <c r="U409" s="39"/>
      <c r="V409" s="39"/>
      <c r="W409" s="39"/>
      <c r="X409" s="39"/>
      <c r="Y409" s="39"/>
      <c r="Z409" s="39"/>
    </row>
    <row r="410" spans="3:26" s="6" customFormat="1">
      <c r="C410" s="57"/>
      <c r="D410" s="57"/>
      <c r="E410" s="57"/>
      <c r="F410" s="57"/>
      <c r="G410" s="57"/>
      <c r="H410" s="57"/>
      <c r="I410" s="57"/>
      <c r="R410" s="39"/>
      <c r="S410" s="39"/>
      <c r="T410" s="39"/>
      <c r="U410" s="39"/>
      <c r="V410" s="39"/>
      <c r="W410" s="39"/>
      <c r="X410" s="39"/>
      <c r="Y410" s="39"/>
      <c r="Z410" s="39"/>
    </row>
    <row r="411" spans="3:26" s="6" customFormat="1">
      <c r="C411" s="57"/>
      <c r="D411" s="57"/>
      <c r="E411" s="57"/>
      <c r="F411" s="57"/>
      <c r="G411" s="57"/>
      <c r="H411" s="57"/>
      <c r="I411" s="57"/>
      <c r="R411" s="39"/>
      <c r="S411" s="39"/>
      <c r="T411" s="39"/>
      <c r="U411" s="39"/>
      <c r="V411" s="39"/>
      <c r="W411" s="39"/>
      <c r="X411" s="39"/>
      <c r="Y411" s="39"/>
      <c r="Z411" s="39"/>
    </row>
    <row r="412" spans="3:26" s="6" customFormat="1">
      <c r="C412" s="57"/>
      <c r="D412" s="57"/>
      <c r="E412" s="57"/>
      <c r="F412" s="57"/>
      <c r="G412" s="57"/>
      <c r="H412" s="57"/>
      <c r="I412" s="57"/>
      <c r="R412" s="39"/>
      <c r="S412" s="39"/>
      <c r="T412" s="39"/>
      <c r="U412" s="39"/>
      <c r="V412" s="39"/>
      <c r="W412" s="39"/>
      <c r="X412" s="39"/>
      <c r="Y412" s="39"/>
      <c r="Z412" s="39"/>
    </row>
    <row r="413" spans="3:26" s="6" customFormat="1">
      <c r="C413" s="57"/>
      <c r="D413" s="57"/>
      <c r="E413" s="57"/>
      <c r="F413" s="57"/>
      <c r="G413" s="57"/>
      <c r="H413" s="57"/>
      <c r="I413" s="57"/>
      <c r="R413" s="39"/>
      <c r="S413" s="39"/>
      <c r="T413" s="39"/>
      <c r="U413" s="39"/>
      <c r="V413" s="39"/>
      <c r="W413" s="39"/>
      <c r="X413" s="39"/>
      <c r="Y413" s="39"/>
      <c r="Z413" s="39"/>
    </row>
    <row r="414" spans="3:26" s="6" customFormat="1">
      <c r="C414" s="57"/>
      <c r="D414" s="57"/>
      <c r="E414" s="57"/>
      <c r="F414" s="57"/>
      <c r="G414" s="57"/>
      <c r="H414" s="57"/>
      <c r="I414" s="57"/>
      <c r="R414" s="39"/>
      <c r="S414" s="39"/>
      <c r="T414" s="39"/>
      <c r="U414" s="39"/>
      <c r="V414" s="39"/>
      <c r="W414" s="39"/>
      <c r="X414" s="39"/>
      <c r="Y414" s="39"/>
      <c r="Z414" s="39"/>
    </row>
    <row r="415" spans="3:26" s="6" customFormat="1">
      <c r="C415" s="57"/>
      <c r="D415" s="57"/>
      <c r="E415" s="57"/>
      <c r="F415" s="57"/>
      <c r="G415" s="57"/>
      <c r="H415" s="57"/>
      <c r="I415" s="57"/>
      <c r="R415" s="39"/>
      <c r="S415" s="39"/>
      <c r="T415" s="39"/>
      <c r="U415" s="39"/>
      <c r="V415" s="39"/>
      <c r="W415" s="39"/>
      <c r="X415" s="39"/>
      <c r="Y415" s="39"/>
      <c r="Z415" s="39"/>
    </row>
    <row r="416" spans="3:26" s="6" customFormat="1">
      <c r="C416" s="57"/>
      <c r="D416" s="57"/>
      <c r="E416" s="57"/>
      <c r="F416" s="57"/>
      <c r="G416" s="57"/>
      <c r="H416" s="57"/>
      <c r="I416" s="57"/>
      <c r="R416" s="39"/>
      <c r="S416" s="39"/>
      <c r="T416" s="39"/>
      <c r="U416" s="39"/>
      <c r="V416" s="39"/>
      <c r="W416" s="39"/>
      <c r="X416" s="39"/>
      <c r="Y416" s="39"/>
      <c r="Z416" s="39"/>
    </row>
    <row r="417" spans="3:26" s="6" customFormat="1">
      <c r="C417" s="57"/>
      <c r="D417" s="57"/>
      <c r="E417" s="57"/>
      <c r="F417" s="57"/>
      <c r="G417" s="57"/>
      <c r="H417" s="57"/>
      <c r="I417" s="57"/>
      <c r="R417" s="39"/>
      <c r="S417" s="39"/>
      <c r="T417" s="39"/>
      <c r="U417" s="39"/>
      <c r="V417" s="39"/>
      <c r="W417" s="39"/>
      <c r="X417" s="39"/>
      <c r="Y417" s="39"/>
      <c r="Z417" s="39"/>
    </row>
    <row r="418" spans="3:26" s="6" customFormat="1">
      <c r="C418" s="57"/>
      <c r="D418" s="57"/>
      <c r="E418" s="57"/>
      <c r="F418" s="57"/>
      <c r="G418" s="57"/>
      <c r="H418" s="57"/>
      <c r="I418" s="57"/>
      <c r="R418" s="39"/>
      <c r="S418" s="39"/>
      <c r="T418" s="39"/>
      <c r="U418" s="39"/>
      <c r="V418" s="39"/>
      <c r="W418" s="39"/>
      <c r="X418" s="39"/>
      <c r="Y418" s="39"/>
      <c r="Z418" s="39"/>
    </row>
    <row r="419" spans="3:26" s="6" customFormat="1">
      <c r="C419" s="57"/>
      <c r="D419" s="57"/>
      <c r="E419" s="57"/>
      <c r="F419" s="57"/>
      <c r="G419" s="57"/>
      <c r="H419" s="57"/>
      <c r="I419" s="57"/>
      <c r="R419" s="39"/>
      <c r="S419" s="39"/>
      <c r="T419" s="39"/>
      <c r="U419" s="39"/>
      <c r="V419" s="39"/>
      <c r="W419" s="39"/>
      <c r="X419" s="39"/>
      <c r="Y419" s="39"/>
      <c r="Z419" s="39"/>
    </row>
    <row r="420" spans="3:26" s="6" customFormat="1">
      <c r="C420" s="57"/>
      <c r="D420" s="57"/>
      <c r="E420" s="57"/>
      <c r="F420" s="57"/>
      <c r="G420" s="57"/>
      <c r="H420" s="57"/>
      <c r="I420" s="57"/>
      <c r="R420" s="39"/>
      <c r="S420" s="39"/>
      <c r="T420" s="39"/>
      <c r="U420" s="39"/>
      <c r="V420" s="39"/>
      <c r="W420" s="39"/>
      <c r="X420" s="39"/>
      <c r="Y420" s="39"/>
      <c r="Z420" s="39"/>
    </row>
    <row r="421" spans="3:26" s="6" customFormat="1">
      <c r="C421" s="57"/>
      <c r="D421" s="57"/>
      <c r="E421" s="57"/>
      <c r="F421" s="57"/>
      <c r="G421" s="57"/>
      <c r="H421" s="57"/>
      <c r="I421" s="57"/>
      <c r="R421" s="39"/>
      <c r="S421" s="39"/>
      <c r="T421" s="39"/>
      <c r="U421" s="39"/>
      <c r="V421" s="39"/>
      <c r="W421" s="39"/>
      <c r="X421" s="39"/>
      <c r="Y421" s="39"/>
      <c r="Z421" s="39"/>
    </row>
    <row r="422" spans="3:26" s="6" customFormat="1">
      <c r="C422" s="57"/>
      <c r="D422" s="57"/>
      <c r="E422" s="57"/>
      <c r="F422" s="57"/>
      <c r="G422" s="57"/>
      <c r="H422" s="57"/>
      <c r="I422" s="57"/>
      <c r="R422" s="39"/>
      <c r="S422" s="39"/>
      <c r="T422" s="39"/>
      <c r="U422" s="39"/>
      <c r="V422" s="39"/>
      <c r="W422" s="39"/>
      <c r="X422" s="39"/>
      <c r="Y422" s="39"/>
      <c r="Z422" s="39"/>
    </row>
    <row r="423" spans="3:26" s="6" customFormat="1">
      <c r="C423" s="57"/>
      <c r="D423" s="57"/>
      <c r="E423" s="57"/>
      <c r="F423" s="57"/>
      <c r="G423" s="57"/>
      <c r="H423" s="57"/>
      <c r="I423" s="57"/>
      <c r="R423" s="39"/>
      <c r="S423" s="39"/>
      <c r="T423" s="39"/>
      <c r="U423" s="39"/>
      <c r="V423" s="39"/>
      <c r="W423" s="39"/>
      <c r="X423" s="39"/>
      <c r="Y423" s="39"/>
      <c r="Z423" s="39"/>
    </row>
    <row r="424" spans="3:26" s="6" customFormat="1">
      <c r="C424" s="57"/>
      <c r="D424" s="57"/>
      <c r="E424" s="57"/>
      <c r="F424" s="57"/>
      <c r="G424" s="57"/>
      <c r="H424" s="57"/>
      <c r="I424" s="57"/>
      <c r="R424" s="39"/>
      <c r="S424" s="39"/>
      <c r="T424" s="39"/>
      <c r="U424" s="39"/>
      <c r="V424" s="39"/>
      <c r="W424" s="39"/>
      <c r="X424" s="39"/>
      <c r="Y424" s="39"/>
      <c r="Z424" s="39"/>
    </row>
    <row r="425" spans="3:26" s="6" customFormat="1">
      <c r="C425" s="57"/>
      <c r="D425" s="57"/>
      <c r="E425" s="57"/>
      <c r="F425" s="57"/>
      <c r="G425" s="57"/>
      <c r="H425" s="57"/>
      <c r="I425" s="57"/>
      <c r="R425" s="39"/>
      <c r="S425" s="39"/>
      <c r="T425" s="39"/>
      <c r="U425" s="39"/>
      <c r="V425" s="39"/>
      <c r="W425" s="39"/>
      <c r="X425" s="39"/>
      <c r="Y425" s="39"/>
      <c r="Z425" s="39"/>
    </row>
    <row r="426" spans="3:26" s="6" customFormat="1">
      <c r="C426" s="57"/>
      <c r="D426" s="57"/>
      <c r="E426" s="57"/>
      <c r="F426" s="57"/>
      <c r="G426" s="57"/>
      <c r="H426" s="57"/>
      <c r="I426" s="57"/>
      <c r="R426" s="39"/>
      <c r="S426" s="39"/>
      <c r="T426" s="39"/>
      <c r="U426" s="39"/>
      <c r="V426" s="39"/>
      <c r="W426" s="39"/>
      <c r="X426" s="39"/>
      <c r="Y426" s="39"/>
      <c r="Z426" s="39"/>
    </row>
    <row r="427" spans="3:26" s="6" customFormat="1">
      <c r="C427" s="57"/>
      <c r="D427" s="57"/>
      <c r="E427" s="57"/>
      <c r="F427" s="57"/>
      <c r="G427" s="57"/>
      <c r="H427" s="57"/>
      <c r="I427" s="57"/>
      <c r="R427" s="39"/>
      <c r="S427" s="39"/>
      <c r="T427" s="39"/>
      <c r="U427" s="39"/>
      <c r="V427" s="39"/>
      <c r="W427" s="39"/>
      <c r="X427" s="39"/>
      <c r="Y427" s="39"/>
      <c r="Z427" s="39"/>
    </row>
    <row r="428" spans="3:26" s="6" customFormat="1">
      <c r="C428" s="57"/>
      <c r="D428" s="57"/>
      <c r="E428" s="57"/>
      <c r="F428" s="57"/>
      <c r="G428" s="57"/>
      <c r="H428" s="57"/>
      <c r="I428" s="57"/>
      <c r="R428" s="39"/>
      <c r="S428" s="39"/>
      <c r="T428" s="39"/>
      <c r="U428" s="39"/>
      <c r="V428" s="39"/>
      <c r="W428" s="39"/>
      <c r="X428" s="39"/>
      <c r="Y428" s="39"/>
      <c r="Z428" s="39"/>
    </row>
    <row r="429" spans="3:26" s="6" customFormat="1">
      <c r="C429" s="57"/>
      <c r="D429" s="57"/>
      <c r="E429" s="57"/>
      <c r="F429" s="57"/>
      <c r="G429" s="57"/>
      <c r="H429" s="57"/>
      <c r="I429" s="57"/>
      <c r="R429" s="39"/>
      <c r="S429" s="39"/>
      <c r="T429" s="39"/>
      <c r="U429" s="39"/>
      <c r="V429" s="39"/>
      <c r="W429" s="39"/>
      <c r="X429" s="39"/>
      <c r="Y429" s="39"/>
      <c r="Z429" s="39"/>
    </row>
    <row r="430" spans="3:26" s="6" customFormat="1">
      <c r="C430" s="57"/>
      <c r="D430" s="57"/>
      <c r="E430" s="57"/>
      <c r="F430" s="57"/>
      <c r="G430" s="57"/>
      <c r="H430" s="57"/>
      <c r="I430" s="57"/>
      <c r="R430" s="39"/>
      <c r="S430" s="39"/>
      <c r="T430" s="39"/>
      <c r="U430" s="39"/>
      <c r="V430" s="39"/>
      <c r="W430" s="39"/>
      <c r="X430" s="39"/>
      <c r="Y430" s="39"/>
      <c r="Z430" s="39"/>
    </row>
    <row r="431" spans="3:26" s="6" customFormat="1">
      <c r="C431" s="57"/>
      <c r="D431" s="57"/>
      <c r="E431" s="57"/>
      <c r="F431" s="57"/>
      <c r="G431" s="57"/>
      <c r="H431" s="57"/>
      <c r="I431" s="57"/>
      <c r="R431" s="39"/>
      <c r="S431" s="39"/>
      <c r="T431" s="39"/>
      <c r="U431" s="39"/>
      <c r="V431" s="39"/>
      <c r="W431" s="39"/>
      <c r="X431" s="39"/>
      <c r="Y431" s="39"/>
      <c r="Z431" s="39"/>
    </row>
    <row r="432" spans="3:26" s="6" customFormat="1">
      <c r="C432" s="57"/>
      <c r="D432" s="57"/>
      <c r="E432" s="57"/>
      <c r="F432" s="57"/>
      <c r="G432" s="57"/>
      <c r="H432" s="57"/>
      <c r="I432" s="57"/>
      <c r="R432" s="39"/>
      <c r="S432" s="39"/>
      <c r="T432" s="39"/>
      <c r="U432" s="39"/>
      <c r="V432" s="39"/>
      <c r="W432" s="39"/>
      <c r="X432" s="39"/>
      <c r="Y432" s="39"/>
      <c r="Z432" s="39"/>
    </row>
    <row r="433" spans="3:26" s="6" customFormat="1">
      <c r="C433" s="57"/>
      <c r="D433" s="57"/>
      <c r="E433" s="57"/>
      <c r="F433" s="57"/>
      <c r="G433" s="57"/>
      <c r="H433" s="57"/>
      <c r="I433" s="57"/>
      <c r="R433" s="39"/>
      <c r="S433" s="39"/>
      <c r="T433" s="39"/>
      <c r="U433" s="39"/>
      <c r="V433" s="39"/>
      <c r="W433" s="39"/>
      <c r="X433" s="39"/>
      <c r="Y433" s="39"/>
      <c r="Z433" s="39"/>
    </row>
    <row r="434" spans="3:26" s="6" customFormat="1">
      <c r="C434" s="57"/>
      <c r="D434" s="57"/>
      <c r="E434" s="57"/>
      <c r="F434" s="57"/>
      <c r="G434" s="57"/>
      <c r="H434" s="57"/>
      <c r="I434" s="57"/>
      <c r="R434" s="39"/>
      <c r="S434" s="39"/>
      <c r="T434" s="39"/>
      <c r="U434" s="39"/>
      <c r="V434" s="39"/>
      <c r="W434" s="39"/>
      <c r="X434" s="39"/>
      <c r="Y434" s="39"/>
      <c r="Z434" s="39"/>
    </row>
    <row r="435" spans="3:26" s="6" customFormat="1">
      <c r="C435" s="57"/>
      <c r="D435" s="57"/>
      <c r="E435" s="57"/>
      <c r="F435" s="57"/>
      <c r="G435" s="57"/>
      <c r="H435" s="57"/>
      <c r="I435" s="57"/>
      <c r="R435" s="39"/>
      <c r="S435" s="39"/>
      <c r="T435" s="39"/>
      <c r="U435" s="39"/>
      <c r="V435" s="39"/>
      <c r="W435" s="39"/>
      <c r="X435" s="39"/>
      <c r="Y435" s="39"/>
      <c r="Z435" s="39"/>
    </row>
    <row r="436" spans="3:26" s="6" customFormat="1">
      <c r="C436" s="57"/>
      <c r="D436" s="57"/>
      <c r="E436" s="57"/>
      <c r="F436" s="57"/>
      <c r="G436" s="57"/>
      <c r="H436" s="57"/>
      <c r="I436" s="57"/>
      <c r="R436" s="39"/>
      <c r="S436" s="39"/>
      <c r="T436" s="39"/>
      <c r="U436" s="39"/>
      <c r="V436" s="39"/>
      <c r="W436" s="39"/>
      <c r="X436" s="39"/>
      <c r="Y436" s="39"/>
      <c r="Z436" s="39"/>
    </row>
    <row r="437" spans="3:26" s="6" customFormat="1">
      <c r="C437" s="57"/>
      <c r="D437" s="57"/>
      <c r="E437" s="57"/>
      <c r="F437" s="57"/>
      <c r="G437" s="57"/>
      <c r="H437" s="57"/>
      <c r="I437" s="57"/>
      <c r="R437" s="39"/>
      <c r="S437" s="39"/>
      <c r="T437" s="39"/>
      <c r="U437" s="39"/>
      <c r="V437" s="39"/>
      <c r="W437" s="39"/>
      <c r="X437" s="39"/>
      <c r="Y437" s="39"/>
      <c r="Z437" s="39"/>
    </row>
    <row r="438" spans="3:26" s="6" customFormat="1">
      <c r="C438" s="57"/>
      <c r="D438" s="57"/>
      <c r="E438" s="57"/>
      <c r="F438" s="57"/>
      <c r="G438" s="57"/>
      <c r="H438" s="57"/>
      <c r="I438" s="57"/>
      <c r="R438" s="39"/>
      <c r="S438" s="39"/>
      <c r="T438" s="39"/>
      <c r="U438" s="39"/>
      <c r="V438" s="39"/>
      <c r="W438" s="39"/>
      <c r="X438" s="39"/>
      <c r="Y438" s="39"/>
      <c r="Z438" s="39"/>
    </row>
    <row r="439" spans="3:26" s="6" customFormat="1">
      <c r="C439" s="57"/>
      <c r="D439" s="57"/>
      <c r="E439" s="57"/>
      <c r="F439" s="57"/>
      <c r="G439" s="57"/>
      <c r="H439" s="57"/>
      <c r="I439" s="57"/>
      <c r="R439" s="39"/>
      <c r="S439" s="39"/>
      <c r="T439" s="39"/>
      <c r="U439" s="39"/>
      <c r="V439" s="39"/>
      <c r="W439" s="39"/>
      <c r="X439" s="39"/>
      <c r="Y439" s="39"/>
      <c r="Z439" s="39"/>
    </row>
    <row r="440" spans="3:26" s="6" customFormat="1">
      <c r="C440" s="57"/>
      <c r="D440" s="57"/>
      <c r="E440" s="57"/>
      <c r="F440" s="57"/>
      <c r="G440" s="57"/>
      <c r="H440" s="57"/>
      <c r="I440" s="57"/>
      <c r="R440" s="39"/>
      <c r="S440" s="39"/>
      <c r="T440" s="39"/>
      <c r="U440" s="39"/>
      <c r="V440" s="39"/>
      <c r="W440" s="39"/>
      <c r="X440" s="39"/>
      <c r="Y440" s="39"/>
      <c r="Z440" s="39"/>
    </row>
    <row r="441" spans="3:26" s="6" customFormat="1">
      <c r="C441" s="57"/>
      <c r="D441" s="57"/>
      <c r="E441" s="57"/>
      <c r="F441" s="57"/>
      <c r="G441" s="57"/>
      <c r="H441" s="57"/>
      <c r="I441" s="57"/>
      <c r="R441" s="39"/>
      <c r="S441" s="39"/>
      <c r="T441" s="39"/>
      <c r="U441" s="39"/>
      <c r="V441" s="39"/>
      <c r="W441" s="39"/>
      <c r="X441" s="39"/>
      <c r="Y441" s="39"/>
      <c r="Z441" s="39"/>
    </row>
    <row r="442" spans="3:26" s="6" customFormat="1">
      <c r="C442" s="57"/>
      <c r="D442" s="57"/>
      <c r="E442" s="57"/>
      <c r="F442" s="57"/>
      <c r="G442" s="57"/>
      <c r="H442" s="57"/>
      <c r="I442" s="57"/>
      <c r="R442" s="39"/>
      <c r="S442" s="39"/>
      <c r="T442" s="39"/>
      <c r="U442" s="39"/>
      <c r="V442" s="39"/>
      <c r="W442" s="39"/>
      <c r="X442" s="39"/>
      <c r="Y442" s="39"/>
      <c r="Z442" s="39"/>
    </row>
    <row r="443" spans="3:26" s="6" customFormat="1">
      <c r="C443" s="57"/>
      <c r="D443" s="57"/>
      <c r="E443" s="57"/>
      <c r="F443" s="57"/>
      <c r="G443" s="57"/>
      <c r="H443" s="57"/>
      <c r="I443" s="57"/>
      <c r="R443" s="39"/>
      <c r="S443" s="39"/>
      <c r="T443" s="39"/>
      <c r="U443" s="39"/>
      <c r="V443" s="39"/>
      <c r="W443" s="39"/>
      <c r="X443" s="39"/>
      <c r="Y443" s="39"/>
      <c r="Z443" s="39"/>
    </row>
    <row r="444" spans="3:26" s="6" customFormat="1">
      <c r="C444" s="57"/>
      <c r="D444" s="57"/>
      <c r="E444" s="57"/>
      <c r="F444" s="57"/>
      <c r="G444" s="57"/>
      <c r="H444" s="57"/>
      <c r="I444" s="57"/>
      <c r="R444" s="39"/>
      <c r="S444" s="39"/>
      <c r="T444" s="39"/>
      <c r="U444" s="39"/>
      <c r="V444" s="39"/>
      <c r="W444" s="39"/>
      <c r="X444" s="39"/>
      <c r="Y444" s="39"/>
      <c r="Z444" s="39"/>
    </row>
    <row r="445" spans="3:26" s="6" customFormat="1">
      <c r="C445" s="57"/>
      <c r="D445" s="57"/>
      <c r="E445" s="57"/>
      <c r="F445" s="57"/>
      <c r="G445" s="57"/>
      <c r="H445" s="57"/>
      <c r="I445" s="57"/>
      <c r="R445" s="39"/>
      <c r="S445" s="39"/>
      <c r="T445" s="39"/>
      <c r="U445" s="39"/>
      <c r="V445" s="39"/>
      <c r="W445" s="39"/>
      <c r="X445" s="39"/>
      <c r="Y445" s="39"/>
      <c r="Z445" s="39"/>
    </row>
    <row r="446" spans="3:26" s="6" customFormat="1">
      <c r="C446" s="57"/>
      <c r="D446" s="57"/>
      <c r="E446" s="57"/>
      <c r="F446" s="57"/>
      <c r="G446" s="57"/>
      <c r="H446" s="57"/>
      <c r="I446" s="57"/>
      <c r="R446" s="39"/>
      <c r="S446" s="39"/>
      <c r="T446" s="39"/>
      <c r="U446" s="39"/>
      <c r="V446" s="39"/>
      <c r="W446" s="39"/>
      <c r="X446" s="39"/>
      <c r="Y446" s="39"/>
      <c r="Z446" s="39"/>
    </row>
    <row r="447" spans="3:26" s="6" customFormat="1">
      <c r="C447" s="57"/>
      <c r="D447" s="57"/>
      <c r="E447" s="57"/>
      <c r="F447" s="57"/>
      <c r="G447" s="57"/>
      <c r="H447" s="57"/>
      <c r="I447" s="57"/>
      <c r="R447" s="39"/>
      <c r="S447" s="39"/>
      <c r="T447" s="39"/>
      <c r="U447" s="39"/>
      <c r="V447" s="39"/>
      <c r="W447" s="39"/>
      <c r="X447" s="39"/>
      <c r="Y447" s="39"/>
      <c r="Z447" s="39"/>
    </row>
    <row r="448" spans="3:26" s="6" customFormat="1">
      <c r="C448" s="57"/>
      <c r="D448" s="57"/>
      <c r="E448" s="57"/>
      <c r="F448" s="57"/>
      <c r="G448" s="57"/>
      <c r="H448" s="57"/>
      <c r="I448" s="57"/>
      <c r="R448" s="39"/>
      <c r="S448" s="39"/>
      <c r="T448" s="39"/>
      <c r="U448" s="39"/>
      <c r="V448" s="39"/>
      <c r="W448" s="39"/>
      <c r="X448" s="39"/>
      <c r="Y448" s="39"/>
      <c r="Z448" s="39"/>
    </row>
    <row r="449" spans="3:26" s="6" customFormat="1">
      <c r="C449" s="57"/>
      <c r="D449" s="57"/>
      <c r="E449" s="57"/>
      <c r="F449" s="57"/>
      <c r="G449" s="57"/>
      <c r="H449" s="57"/>
      <c r="I449" s="57"/>
      <c r="R449" s="39"/>
      <c r="S449" s="39"/>
      <c r="T449" s="39"/>
      <c r="U449" s="39"/>
      <c r="V449" s="39"/>
      <c r="W449" s="39"/>
      <c r="X449" s="39"/>
      <c r="Y449" s="39"/>
      <c r="Z449" s="39"/>
    </row>
    <row r="450" spans="3:26" s="6" customFormat="1">
      <c r="C450" s="57"/>
      <c r="D450" s="57"/>
      <c r="E450" s="57"/>
      <c r="F450" s="57"/>
      <c r="G450" s="57"/>
      <c r="H450" s="57"/>
      <c r="I450" s="57"/>
      <c r="R450" s="39"/>
      <c r="S450" s="39"/>
      <c r="T450" s="39"/>
      <c r="U450" s="39"/>
      <c r="V450" s="39"/>
      <c r="W450" s="39"/>
      <c r="X450" s="39"/>
      <c r="Y450" s="39"/>
      <c r="Z450" s="39"/>
    </row>
    <row r="451" spans="3:26" s="6" customFormat="1">
      <c r="C451" s="57"/>
      <c r="D451" s="57"/>
      <c r="E451" s="57"/>
      <c r="F451" s="57"/>
      <c r="G451" s="57"/>
      <c r="H451" s="57"/>
      <c r="I451" s="57"/>
      <c r="R451" s="39"/>
      <c r="S451" s="39"/>
      <c r="T451" s="39"/>
      <c r="U451" s="39"/>
      <c r="V451" s="39"/>
      <c r="W451" s="39"/>
      <c r="X451" s="39"/>
      <c r="Y451" s="39"/>
      <c r="Z451" s="39"/>
    </row>
    <row r="452" spans="3:26" s="6" customFormat="1">
      <c r="C452" s="57"/>
      <c r="D452" s="57"/>
      <c r="E452" s="57"/>
      <c r="F452" s="57"/>
      <c r="G452" s="57"/>
      <c r="H452" s="57"/>
      <c r="I452" s="57"/>
      <c r="R452" s="39"/>
      <c r="S452" s="39"/>
      <c r="T452" s="39"/>
      <c r="U452" s="39"/>
      <c r="V452" s="39"/>
      <c r="W452" s="39"/>
      <c r="X452" s="39"/>
      <c r="Y452" s="39"/>
      <c r="Z452" s="39"/>
    </row>
    <row r="453" spans="3:26" s="6" customFormat="1">
      <c r="C453" s="57"/>
      <c r="D453" s="57"/>
      <c r="E453" s="57"/>
      <c r="F453" s="57"/>
      <c r="G453" s="57"/>
      <c r="H453" s="57"/>
      <c r="I453" s="57"/>
      <c r="R453" s="39"/>
      <c r="S453" s="39"/>
      <c r="T453" s="39"/>
      <c r="U453" s="39"/>
      <c r="V453" s="39"/>
      <c r="W453" s="39"/>
      <c r="X453" s="39"/>
      <c r="Y453" s="39"/>
      <c r="Z453" s="39"/>
    </row>
    <row r="454" spans="3:26" s="6" customFormat="1">
      <c r="C454" s="57"/>
      <c r="D454" s="57"/>
      <c r="E454" s="57"/>
      <c r="F454" s="57"/>
      <c r="G454" s="57"/>
      <c r="H454" s="57"/>
      <c r="I454" s="57"/>
      <c r="R454" s="39"/>
      <c r="S454" s="39"/>
      <c r="T454" s="39"/>
      <c r="U454" s="39"/>
      <c r="V454" s="39"/>
      <c r="W454" s="39"/>
      <c r="X454" s="39"/>
      <c r="Y454" s="39"/>
      <c r="Z454" s="39"/>
    </row>
    <row r="455" spans="3:26" s="6" customFormat="1">
      <c r="C455" s="57"/>
      <c r="D455" s="57"/>
      <c r="E455" s="57"/>
      <c r="F455" s="57"/>
      <c r="G455" s="57"/>
      <c r="H455" s="57"/>
      <c r="I455" s="57"/>
      <c r="R455" s="39"/>
      <c r="S455" s="39"/>
      <c r="T455" s="39"/>
      <c r="U455" s="39"/>
      <c r="V455" s="39"/>
      <c r="W455" s="39"/>
      <c r="X455" s="39"/>
      <c r="Y455" s="39"/>
      <c r="Z455" s="39"/>
    </row>
    <row r="456" spans="3:26" s="6" customFormat="1">
      <c r="C456" s="57"/>
      <c r="D456" s="57"/>
      <c r="E456" s="57"/>
      <c r="F456" s="57"/>
      <c r="G456" s="57"/>
      <c r="H456" s="57"/>
      <c r="I456" s="57"/>
      <c r="R456" s="39"/>
      <c r="S456" s="39"/>
      <c r="T456" s="39"/>
      <c r="U456" s="39"/>
      <c r="V456" s="39"/>
      <c r="W456" s="39"/>
      <c r="X456" s="39"/>
      <c r="Y456" s="39"/>
      <c r="Z456" s="39"/>
    </row>
    <row r="457" spans="3:26" s="6" customFormat="1">
      <c r="C457" s="57"/>
      <c r="D457" s="57"/>
      <c r="E457" s="57"/>
      <c r="F457" s="57"/>
      <c r="G457" s="57"/>
      <c r="H457" s="57"/>
      <c r="I457" s="57"/>
      <c r="R457" s="39"/>
      <c r="S457" s="39"/>
      <c r="T457" s="39"/>
      <c r="U457" s="39"/>
      <c r="V457" s="39"/>
      <c r="W457" s="39"/>
      <c r="X457" s="39"/>
      <c r="Y457" s="39"/>
      <c r="Z457" s="39"/>
    </row>
    <row r="458" spans="3:26" s="6" customFormat="1">
      <c r="C458" s="57"/>
      <c r="D458" s="57"/>
      <c r="E458" s="57"/>
      <c r="F458" s="57"/>
      <c r="G458" s="57"/>
      <c r="H458" s="57"/>
      <c r="I458" s="57"/>
      <c r="R458" s="39"/>
      <c r="S458" s="39"/>
      <c r="T458" s="39"/>
      <c r="U458" s="39"/>
      <c r="V458" s="39"/>
      <c r="W458" s="39"/>
      <c r="X458" s="39"/>
      <c r="Y458" s="39"/>
      <c r="Z458" s="39"/>
    </row>
    <row r="459" spans="3:26" s="6" customFormat="1">
      <c r="C459" s="57"/>
      <c r="D459" s="57"/>
      <c r="E459" s="57"/>
      <c r="F459" s="57"/>
      <c r="G459" s="57"/>
      <c r="H459" s="57"/>
      <c r="I459" s="57"/>
      <c r="R459" s="39"/>
      <c r="S459" s="39"/>
      <c r="T459" s="39"/>
      <c r="U459" s="39"/>
      <c r="V459" s="39"/>
      <c r="W459" s="39"/>
      <c r="X459" s="39"/>
      <c r="Y459" s="39"/>
      <c r="Z459" s="39"/>
    </row>
    <row r="460" spans="3:26" s="6" customFormat="1">
      <c r="C460" s="57"/>
      <c r="D460" s="57"/>
      <c r="E460" s="57"/>
      <c r="F460" s="57"/>
      <c r="G460" s="57"/>
      <c r="H460" s="57"/>
      <c r="I460" s="57"/>
      <c r="R460" s="39"/>
      <c r="S460" s="39"/>
      <c r="T460" s="39"/>
      <c r="U460" s="39"/>
      <c r="V460" s="39"/>
      <c r="W460" s="39"/>
      <c r="X460" s="39"/>
      <c r="Y460" s="39"/>
      <c r="Z460" s="39"/>
    </row>
    <row r="461" spans="3:26" s="6" customFormat="1">
      <c r="C461" s="57"/>
      <c r="D461" s="57"/>
      <c r="E461" s="57"/>
      <c r="F461" s="57"/>
      <c r="G461" s="57"/>
      <c r="H461" s="57"/>
      <c r="I461" s="57"/>
      <c r="R461" s="39"/>
      <c r="S461" s="39"/>
      <c r="T461" s="39"/>
      <c r="U461" s="39"/>
      <c r="V461" s="39"/>
      <c r="W461" s="39"/>
      <c r="X461" s="39"/>
      <c r="Y461" s="39"/>
      <c r="Z461" s="39"/>
    </row>
    <row r="462" spans="3:26" s="6" customFormat="1">
      <c r="C462" s="57"/>
      <c r="D462" s="57"/>
      <c r="E462" s="57"/>
      <c r="F462" s="57"/>
      <c r="G462" s="57"/>
      <c r="H462" s="57"/>
      <c r="I462" s="57"/>
      <c r="R462" s="39"/>
      <c r="S462" s="39"/>
      <c r="T462" s="39"/>
      <c r="U462" s="39"/>
      <c r="V462" s="39"/>
      <c r="W462" s="39"/>
      <c r="X462" s="39"/>
      <c r="Y462" s="39"/>
      <c r="Z462" s="39"/>
    </row>
    <row r="463" spans="3:26" s="6" customFormat="1">
      <c r="C463" s="57"/>
      <c r="D463" s="57"/>
      <c r="E463" s="57"/>
      <c r="F463" s="57"/>
      <c r="G463" s="57"/>
      <c r="H463" s="57"/>
      <c r="I463" s="57"/>
      <c r="R463" s="39"/>
      <c r="S463" s="39"/>
      <c r="T463" s="39"/>
      <c r="U463" s="39"/>
      <c r="V463" s="39"/>
      <c r="W463" s="39"/>
      <c r="X463" s="39"/>
      <c r="Y463" s="39"/>
      <c r="Z463" s="39"/>
    </row>
    <row r="464" spans="3:26" s="6" customFormat="1">
      <c r="C464" s="57"/>
      <c r="D464" s="57"/>
      <c r="E464" s="57"/>
      <c r="F464" s="57"/>
      <c r="G464" s="57"/>
      <c r="H464" s="57"/>
      <c r="I464" s="57"/>
      <c r="R464" s="39"/>
      <c r="S464" s="39"/>
      <c r="T464" s="39"/>
      <c r="U464" s="39"/>
      <c r="V464" s="39"/>
      <c r="W464" s="39"/>
      <c r="X464" s="39"/>
      <c r="Y464" s="39"/>
      <c r="Z464" s="39"/>
    </row>
    <row r="465" spans="3:26" s="6" customFormat="1">
      <c r="C465" s="57"/>
      <c r="D465" s="57"/>
      <c r="E465" s="57"/>
      <c r="F465" s="57"/>
      <c r="G465" s="57"/>
      <c r="H465" s="57"/>
      <c r="I465" s="57"/>
      <c r="R465" s="39"/>
      <c r="S465" s="39"/>
      <c r="T465" s="39"/>
      <c r="U465" s="39"/>
      <c r="V465" s="39"/>
      <c r="W465" s="39"/>
      <c r="X465" s="39"/>
      <c r="Y465" s="39"/>
      <c r="Z465" s="39"/>
    </row>
    <row r="466" spans="3:26" s="6" customFormat="1">
      <c r="C466" s="57"/>
      <c r="D466" s="57"/>
      <c r="E466" s="57"/>
      <c r="F466" s="57"/>
      <c r="G466" s="57"/>
      <c r="H466" s="57"/>
      <c r="I466" s="57"/>
      <c r="R466" s="39"/>
      <c r="S466" s="39"/>
      <c r="T466" s="39"/>
      <c r="U466" s="39"/>
      <c r="V466" s="39"/>
      <c r="W466" s="39"/>
      <c r="X466" s="39"/>
      <c r="Y466" s="39"/>
      <c r="Z466" s="39"/>
    </row>
    <row r="467" spans="3:26" s="6" customFormat="1">
      <c r="C467" s="57"/>
      <c r="D467" s="57"/>
      <c r="E467" s="57"/>
      <c r="F467" s="57"/>
      <c r="G467" s="57"/>
      <c r="H467" s="57"/>
      <c r="I467" s="57"/>
      <c r="R467" s="39"/>
      <c r="S467" s="39"/>
      <c r="T467" s="39"/>
      <c r="U467" s="39"/>
      <c r="V467" s="39"/>
      <c r="W467" s="39"/>
      <c r="X467" s="39"/>
      <c r="Y467" s="39"/>
      <c r="Z467" s="39"/>
    </row>
    <row r="468" spans="3:26" s="6" customFormat="1">
      <c r="C468" s="57"/>
      <c r="D468" s="57"/>
      <c r="E468" s="57"/>
      <c r="F468" s="57"/>
      <c r="G468" s="57"/>
      <c r="H468" s="57"/>
      <c r="I468" s="57"/>
      <c r="R468" s="39"/>
      <c r="S468" s="39"/>
      <c r="T468" s="39"/>
      <c r="U468" s="39"/>
      <c r="V468" s="39"/>
      <c r="W468" s="39"/>
      <c r="X468" s="39"/>
      <c r="Y468" s="39"/>
      <c r="Z468" s="39"/>
    </row>
    <row r="469" spans="3:26" s="6" customFormat="1">
      <c r="C469" s="57"/>
      <c r="D469" s="57"/>
      <c r="E469" s="57"/>
      <c r="F469" s="57"/>
      <c r="G469" s="57"/>
      <c r="H469" s="57"/>
      <c r="I469" s="57"/>
      <c r="R469" s="39"/>
      <c r="S469" s="39"/>
      <c r="T469" s="39"/>
      <c r="U469" s="39"/>
      <c r="V469" s="39"/>
      <c r="W469" s="39"/>
      <c r="X469" s="39"/>
      <c r="Y469" s="39"/>
      <c r="Z469" s="39"/>
    </row>
    <row r="470" spans="3:26" s="6" customFormat="1">
      <c r="C470" s="57"/>
      <c r="D470" s="57"/>
      <c r="E470" s="57"/>
      <c r="F470" s="57"/>
      <c r="G470" s="57"/>
      <c r="H470" s="57"/>
      <c r="I470" s="57"/>
      <c r="R470" s="39"/>
      <c r="S470" s="39"/>
      <c r="T470" s="39"/>
      <c r="U470" s="39"/>
      <c r="V470" s="39"/>
      <c r="W470" s="39"/>
      <c r="X470" s="39"/>
      <c r="Y470" s="39"/>
      <c r="Z470" s="39"/>
    </row>
    <row r="471" spans="3:26" s="6" customFormat="1">
      <c r="C471" s="57"/>
      <c r="D471" s="57"/>
      <c r="E471" s="57"/>
      <c r="F471" s="57"/>
      <c r="G471" s="57"/>
      <c r="H471" s="57"/>
      <c r="I471" s="57"/>
      <c r="R471" s="39"/>
      <c r="S471" s="39"/>
      <c r="T471" s="39"/>
      <c r="U471" s="39"/>
      <c r="V471" s="39"/>
      <c r="W471" s="39"/>
      <c r="X471" s="39"/>
      <c r="Y471" s="39"/>
      <c r="Z471" s="39"/>
    </row>
    <row r="472" spans="3:26" s="6" customFormat="1">
      <c r="C472" s="57"/>
      <c r="D472" s="57"/>
      <c r="E472" s="57"/>
      <c r="F472" s="57"/>
      <c r="G472" s="57"/>
      <c r="H472" s="57"/>
      <c r="I472" s="57"/>
      <c r="R472" s="39"/>
      <c r="S472" s="39"/>
      <c r="T472" s="39"/>
      <c r="U472" s="39"/>
      <c r="V472" s="39"/>
      <c r="W472" s="39"/>
      <c r="X472" s="39"/>
      <c r="Y472" s="39"/>
      <c r="Z472" s="39"/>
    </row>
    <row r="473" spans="3:26" s="6" customFormat="1">
      <c r="C473" s="57"/>
      <c r="D473" s="57"/>
      <c r="E473" s="57"/>
      <c r="F473" s="57"/>
      <c r="G473" s="57"/>
      <c r="H473" s="57"/>
      <c r="I473" s="57"/>
      <c r="R473" s="39"/>
      <c r="S473" s="39"/>
      <c r="T473" s="39"/>
      <c r="U473" s="39"/>
      <c r="V473" s="39"/>
      <c r="W473" s="39"/>
      <c r="X473" s="39"/>
      <c r="Y473" s="39"/>
      <c r="Z473" s="39"/>
    </row>
    <row r="474" spans="3:26" s="6" customFormat="1">
      <c r="C474" s="57"/>
      <c r="D474" s="57"/>
      <c r="E474" s="57"/>
      <c r="F474" s="57"/>
      <c r="G474" s="57"/>
      <c r="H474" s="57"/>
      <c r="I474" s="57"/>
      <c r="R474" s="39"/>
      <c r="S474" s="39"/>
      <c r="T474" s="39"/>
      <c r="U474" s="39"/>
      <c r="V474" s="39"/>
      <c r="W474" s="39"/>
      <c r="X474" s="39"/>
      <c r="Y474" s="39"/>
      <c r="Z474" s="39"/>
    </row>
    <row r="475" spans="3:26" s="6" customFormat="1">
      <c r="C475" s="57"/>
      <c r="D475" s="57"/>
      <c r="E475" s="57"/>
      <c r="F475" s="57"/>
      <c r="G475" s="57"/>
      <c r="H475" s="57"/>
      <c r="I475" s="57"/>
      <c r="R475" s="39"/>
      <c r="S475" s="39"/>
      <c r="T475" s="39"/>
      <c r="U475" s="39"/>
      <c r="V475" s="39"/>
      <c r="W475" s="39"/>
      <c r="X475" s="39"/>
      <c r="Y475" s="39"/>
      <c r="Z475" s="39"/>
    </row>
    <row r="476" spans="3:26" s="6" customFormat="1">
      <c r="C476" s="57"/>
      <c r="D476" s="57"/>
      <c r="E476" s="57"/>
      <c r="F476" s="57"/>
      <c r="G476" s="57"/>
      <c r="H476" s="57"/>
      <c r="I476" s="57"/>
      <c r="R476" s="39"/>
      <c r="S476" s="39"/>
      <c r="T476" s="39"/>
      <c r="U476" s="39"/>
      <c r="V476" s="39"/>
      <c r="W476" s="39"/>
      <c r="X476" s="39"/>
      <c r="Y476" s="39"/>
      <c r="Z476" s="39"/>
    </row>
    <row r="477" spans="3:26" s="6" customFormat="1">
      <c r="C477" s="57"/>
      <c r="D477" s="57"/>
      <c r="E477" s="57"/>
      <c r="F477" s="57"/>
      <c r="G477" s="57"/>
      <c r="H477" s="57"/>
      <c r="I477" s="57"/>
      <c r="R477" s="39"/>
      <c r="S477" s="39"/>
      <c r="T477" s="39"/>
      <c r="U477" s="39"/>
      <c r="V477" s="39"/>
      <c r="W477" s="39"/>
      <c r="X477" s="39"/>
      <c r="Y477" s="39"/>
      <c r="Z477" s="39"/>
    </row>
    <row r="478" spans="3:26" s="6" customFormat="1">
      <c r="C478" s="57"/>
      <c r="D478" s="57"/>
      <c r="E478" s="57"/>
      <c r="F478" s="57"/>
      <c r="G478" s="57"/>
      <c r="H478" s="57"/>
      <c r="I478" s="57"/>
      <c r="R478" s="39"/>
      <c r="S478" s="39"/>
      <c r="T478" s="39"/>
      <c r="U478" s="39"/>
      <c r="V478" s="39"/>
      <c r="W478" s="39"/>
      <c r="X478" s="39"/>
      <c r="Y478" s="39"/>
      <c r="Z478" s="39"/>
    </row>
    <row r="479" spans="3:26" s="6" customFormat="1">
      <c r="C479" s="57"/>
      <c r="D479" s="57"/>
      <c r="E479" s="57"/>
      <c r="F479" s="57"/>
      <c r="G479" s="57"/>
      <c r="H479" s="57"/>
      <c r="I479" s="57"/>
      <c r="R479" s="39"/>
      <c r="S479" s="39"/>
      <c r="T479" s="39"/>
      <c r="U479" s="39"/>
      <c r="V479" s="39"/>
      <c r="W479" s="39"/>
      <c r="X479" s="39"/>
      <c r="Y479" s="39"/>
      <c r="Z479" s="39"/>
    </row>
    <row r="480" spans="3:26" s="6" customFormat="1">
      <c r="C480" s="57"/>
      <c r="D480" s="57"/>
      <c r="E480" s="57"/>
      <c r="F480" s="57"/>
      <c r="G480" s="57"/>
      <c r="H480" s="57"/>
      <c r="I480" s="57"/>
      <c r="R480" s="39"/>
      <c r="S480" s="39"/>
      <c r="T480" s="39"/>
      <c r="U480" s="39"/>
      <c r="V480" s="39"/>
      <c r="W480" s="39"/>
      <c r="X480" s="39"/>
      <c r="Y480" s="39"/>
      <c r="Z480" s="39"/>
    </row>
    <row r="481" spans="3:26" s="6" customFormat="1">
      <c r="C481" s="57"/>
      <c r="D481" s="57"/>
      <c r="E481" s="57"/>
      <c r="F481" s="57"/>
      <c r="G481" s="57"/>
      <c r="H481" s="57"/>
      <c r="I481" s="57"/>
      <c r="R481" s="39"/>
      <c r="S481" s="39"/>
      <c r="T481" s="39"/>
      <c r="U481" s="39"/>
      <c r="V481" s="39"/>
      <c r="W481" s="39"/>
      <c r="X481" s="39"/>
      <c r="Y481" s="39"/>
      <c r="Z481" s="39"/>
    </row>
    <row r="482" spans="3:26" s="6" customFormat="1">
      <c r="C482" s="57"/>
      <c r="D482" s="57"/>
      <c r="E482" s="57"/>
      <c r="F482" s="57"/>
      <c r="G482" s="57"/>
      <c r="H482" s="57"/>
      <c r="I482" s="57"/>
      <c r="R482" s="39"/>
      <c r="S482" s="39"/>
      <c r="T482" s="39"/>
      <c r="U482" s="39"/>
      <c r="V482" s="39"/>
      <c r="W482" s="39"/>
      <c r="X482" s="39"/>
      <c r="Y482" s="39"/>
      <c r="Z482" s="39"/>
    </row>
    <row r="483" spans="3:26" s="6" customFormat="1">
      <c r="C483" s="57"/>
      <c r="D483" s="57"/>
      <c r="E483" s="57"/>
      <c r="F483" s="57"/>
      <c r="G483" s="57"/>
      <c r="H483" s="57"/>
      <c r="I483" s="57"/>
      <c r="R483" s="39"/>
      <c r="S483" s="39"/>
      <c r="T483" s="39"/>
      <c r="U483" s="39"/>
      <c r="V483" s="39"/>
      <c r="W483" s="39"/>
      <c r="X483" s="39"/>
      <c r="Y483" s="39"/>
      <c r="Z483" s="39"/>
    </row>
    <row r="484" spans="3:26" s="6" customFormat="1">
      <c r="C484" s="57"/>
      <c r="D484" s="57"/>
      <c r="E484" s="57"/>
      <c r="F484" s="57"/>
      <c r="G484" s="57"/>
      <c r="H484" s="57"/>
      <c r="I484" s="57"/>
      <c r="R484" s="39"/>
      <c r="S484" s="39"/>
      <c r="T484" s="39"/>
      <c r="U484" s="39"/>
      <c r="V484" s="39"/>
      <c r="W484" s="39"/>
      <c r="X484" s="39"/>
      <c r="Y484" s="39"/>
      <c r="Z484" s="39"/>
    </row>
    <row r="485" spans="3:26" s="6" customFormat="1">
      <c r="C485" s="57"/>
      <c r="D485" s="57"/>
      <c r="E485" s="57"/>
      <c r="F485" s="57"/>
      <c r="G485" s="57"/>
      <c r="H485" s="57"/>
      <c r="I485" s="57"/>
      <c r="R485" s="39"/>
      <c r="S485" s="39"/>
      <c r="T485" s="39"/>
      <c r="U485" s="39"/>
      <c r="V485" s="39"/>
      <c r="W485" s="39"/>
      <c r="X485" s="39"/>
      <c r="Y485" s="39"/>
      <c r="Z485" s="39"/>
    </row>
    <row r="486" spans="3:26" s="6" customFormat="1">
      <c r="C486" s="57"/>
      <c r="D486" s="57"/>
      <c r="E486" s="57"/>
      <c r="F486" s="57"/>
      <c r="G486" s="57"/>
      <c r="H486" s="57"/>
      <c r="I486" s="57"/>
      <c r="R486" s="39"/>
      <c r="S486" s="39"/>
      <c r="T486" s="39"/>
      <c r="U486" s="39"/>
      <c r="V486" s="39"/>
      <c r="W486" s="39"/>
      <c r="X486" s="39"/>
      <c r="Y486" s="39"/>
      <c r="Z486" s="39"/>
    </row>
    <row r="487" spans="3:26" s="6" customFormat="1">
      <c r="C487" s="57"/>
      <c r="D487" s="57"/>
      <c r="E487" s="57"/>
      <c r="F487" s="57"/>
      <c r="G487" s="57"/>
      <c r="H487" s="57"/>
      <c r="I487" s="57"/>
      <c r="R487" s="39"/>
      <c r="S487" s="39"/>
      <c r="T487" s="39"/>
      <c r="U487" s="39"/>
      <c r="V487" s="39"/>
      <c r="W487" s="39"/>
      <c r="X487" s="39"/>
      <c r="Y487" s="39"/>
      <c r="Z487" s="39"/>
    </row>
    <row r="488" spans="3:26" s="6" customFormat="1">
      <c r="C488" s="57"/>
      <c r="D488" s="57"/>
      <c r="E488" s="57"/>
      <c r="F488" s="57"/>
      <c r="G488" s="57"/>
      <c r="H488" s="57"/>
      <c r="I488" s="57"/>
      <c r="R488" s="39"/>
      <c r="S488" s="39"/>
      <c r="T488" s="39"/>
      <c r="U488" s="39"/>
      <c r="V488" s="39"/>
      <c r="W488" s="39"/>
      <c r="X488" s="39"/>
      <c r="Y488" s="39"/>
      <c r="Z488" s="39"/>
    </row>
    <row r="489" spans="3:26" s="6" customFormat="1">
      <c r="C489" s="57"/>
      <c r="D489" s="57"/>
      <c r="E489" s="57"/>
      <c r="F489" s="57"/>
      <c r="G489" s="57"/>
      <c r="H489" s="57"/>
      <c r="I489" s="57"/>
      <c r="R489" s="39"/>
      <c r="S489" s="39"/>
      <c r="T489" s="39"/>
      <c r="U489" s="39"/>
      <c r="V489" s="39"/>
      <c r="W489" s="39"/>
      <c r="X489" s="39"/>
      <c r="Y489" s="39"/>
      <c r="Z489" s="39"/>
    </row>
    <row r="490" spans="3:26" s="6" customFormat="1">
      <c r="C490" s="57"/>
      <c r="D490" s="57"/>
      <c r="E490" s="57"/>
      <c r="F490" s="57"/>
      <c r="G490" s="57"/>
      <c r="H490" s="57"/>
      <c r="I490" s="57"/>
      <c r="R490" s="39"/>
      <c r="S490" s="39"/>
      <c r="T490" s="39"/>
      <c r="U490" s="39"/>
      <c r="V490" s="39"/>
      <c r="W490" s="39"/>
      <c r="X490" s="39"/>
      <c r="Y490" s="39"/>
      <c r="Z490" s="39"/>
    </row>
    <row r="491" spans="3:26" s="6" customFormat="1">
      <c r="C491" s="57"/>
      <c r="D491" s="57"/>
      <c r="E491" s="57"/>
      <c r="F491" s="57"/>
      <c r="G491" s="57"/>
      <c r="H491" s="57"/>
      <c r="I491" s="57"/>
      <c r="R491" s="39"/>
      <c r="S491" s="39"/>
      <c r="T491" s="39"/>
      <c r="U491" s="39"/>
      <c r="V491" s="39"/>
      <c r="W491" s="39"/>
      <c r="X491" s="39"/>
      <c r="Y491" s="39"/>
      <c r="Z491" s="39"/>
    </row>
    <row r="492" spans="3:26" s="6" customFormat="1">
      <c r="C492" s="57"/>
      <c r="D492" s="57"/>
      <c r="E492" s="57"/>
      <c r="F492" s="57"/>
      <c r="G492" s="57"/>
      <c r="H492" s="57"/>
      <c r="I492" s="57"/>
      <c r="R492" s="39"/>
      <c r="S492" s="39"/>
      <c r="T492" s="39"/>
      <c r="U492" s="39"/>
      <c r="V492" s="39"/>
      <c r="W492" s="39"/>
      <c r="X492" s="39"/>
      <c r="Y492" s="39"/>
      <c r="Z492" s="39"/>
    </row>
    <row r="493" spans="3:26" s="6" customFormat="1">
      <c r="C493" s="57"/>
      <c r="D493" s="57"/>
      <c r="E493" s="57"/>
      <c r="F493" s="57"/>
      <c r="G493" s="57"/>
      <c r="H493" s="57"/>
      <c r="I493" s="57"/>
      <c r="R493" s="39"/>
      <c r="S493" s="39"/>
      <c r="T493" s="39"/>
      <c r="U493" s="39"/>
      <c r="V493" s="39"/>
      <c r="W493" s="39"/>
      <c r="X493" s="39"/>
      <c r="Y493" s="39"/>
      <c r="Z493" s="39"/>
    </row>
    <row r="494" spans="3:26" s="6" customFormat="1">
      <c r="C494" s="57"/>
      <c r="D494" s="57"/>
      <c r="E494" s="57"/>
      <c r="F494" s="57"/>
      <c r="G494" s="57"/>
      <c r="H494" s="57"/>
      <c r="I494" s="57"/>
      <c r="R494" s="39"/>
      <c r="S494" s="39"/>
      <c r="T494" s="39"/>
      <c r="U494" s="39"/>
      <c r="V494" s="39"/>
      <c r="W494" s="39"/>
      <c r="X494" s="39"/>
      <c r="Y494" s="39"/>
      <c r="Z494" s="39"/>
    </row>
    <row r="495" spans="3:26" s="6" customFormat="1">
      <c r="C495" s="57"/>
      <c r="D495" s="57"/>
      <c r="E495" s="57"/>
      <c r="F495" s="57"/>
      <c r="G495" s="57"/>
      <c r="H495" s="57"/>
      <c r="I495" s="57"/>
      <c r="R495" s="39"/>
      <c r="S495" s="39"/>
      <c r="T495" s="39"/>
      <c r="U495" s="39"/>
      <c r="V495" s="39"/>
      <c r="W495" s="39"/>
      <c r="X495" s="39"/>
      <c r="Y495" s="39"/>
      <c r="Z495" s="39"/>
    </row>
    <row r="496" spans="3:26" s="6" customFormat="1">
      <c r="C496" s="57"/>
      <c r="D496" s="57"/>
      <c r="E496" s="57"/>
      <c r="F496" s="57"/>
      <c r="G496" s="57"/>
      <c r="H496" s="57"/>
      <c r="I496" s="57"/>
      <c r="R496" s="39"/>
      <c r="S496" s="39"/>
      <c r="T496" s="39"/>
      <c r="U496" s="39"/>
      <c r="V496" s="39"/>
      <c r="W496" s="39"/>
      <c r="X496" s="39"/>
      <c r="Y496" s="39"/>
      <c r="Z496" s="39"/>
    </row>
    <row r="497" spans="3:26" s="6" customFormat="1">
      <c r="C497" s="57"/>
      <c r="D497" s="57"/>
      <c r="E497" s="57"/>
      <c r="F497" s="57"/>
      <c r="G497" s="57"/>
      <c r="H497" s="57"/>
      <c r="I497" s="57"/>
      <c r="R497" s="39"/>
      <c r="S497" s="39"/>
      <c r="T497" s="39"/>
      <c r="U497" s="39"/>
      <c r="V497" s="39"/>
      <c r="W497" s="39"/>
      <c r="X497" s="39"/>
      <c r="Y497" s="39"/>
      <c r="Z497" s="39"/>
    </row>
    <row r="498" spans="3:26" s="6" customFormat="1">
      <c r="C498" s="57"/>
      <c r="D498" s="57"/>
      <c r="E498" s="57"/>
      <c r="F498" s="57"/>
      <c r="G498" s="57"/>
      <c r="H498" s="57"/>
      <c r="I498" s="57"/>
      <c r="R498" s="39"/>
      <c r="S498" s="39"/>
      <c r="T498" s="39"/>
      <c r="U498" s="39"/>
      <c r="V498" s="39"/>
      <c r="W498" s="39"/>
      <c r="X498" s="39"/>
      <c r="Y498" s="39"/>
      <c r="Z498" s="39"/>
    </row>
    <row r="499" spans="3:26" s="6" customFormat="1">
      <c r="C499" s="57"/>
      <c r="D499" s="57"/>
      <c r="E499" s="57"/>
      <c r="F499" s="57"/>
      <c r="G499" s="57"/>
      <c r="H499" s="57"/>
      <c r="I499" s="57"/>
      <c r="R499" s="39"/>
      <c r="S499" s="39"/>
      <c r="T499" s="39"/>
      <c r="U499" s="39"/>
      <c r="V499" s="39"/>
      <c r="W499" s="39"/>
      <c r="X499" s="39"/>
      <c r="Y499" s="39"/>
      <c r="Z499" s="39"/>
    </row>
    <row r="500" spans="3:26" s="6" customFormat="1">
      <c r="C500" s="57"/>
      <c r="D500" s="57"/>
      <c r="E500" s="57"/>
      <c r="F500" s="57"/>
      <c r="G500" s="57"/>
      <c r="H500" s="57"/>
      <c r="I500" s="57"/>
      <c r="R500" s="39"/>
      <c r="S500" s="39"/>
      <c r="T500" s="39"/>
      <c r="U500" s="39"/>
      <c r="V500" s="39"/>
      <c r="W500" s="39"/>
      <c r="X500" s="39"/>
      <c r="Y500" s="39"/>
      <c r="Z500" s="39"/>
    </row>
    <row r="501" spans="3:26" s="6" customFormat="1">
      <c r="C501" s="57"/>
      <c r="D501" s="57"/>
      <c r="E501" s="57"/>
      <c r="F501" s="57"/>
      <c r="G501" s="57"/>
      <c r="H501" s="57"/>
      <c r="I501" s="57"/>
      <c r="R501" s="39"/>
      <c r="S501" s="39"/>
      <c r="T501" s="39"/>
      <c r="U501" s="39"/>
      <c r="V501" s="39"/>
      <c r="W501" s="39"/>
      <c r="X501" s="39"/>
      <c r="Y501" s="39"/>
      <c r="Z501" s="39"/>
    </row>
    <row r="502" spans="3:26" s="6" customFormat="1">
      <c r="C502" s="57"/>
      <c r="D502" s="57"/>
      <c r="E502" s="57"/>
      <c r="F502" s="57"/>
      <c r="G502" s="57"/>
      <c r="H502" s="57"/>
      <c r="I502" s="57"/>
      <c r="R502" s="39"/>
      <c r="S502" s="39"/>
      <c r="T502" s="39"/>
      <c r="U502" s="39"/>
      <c r="V502" s="39"/>
      <c r="W502" s="39"/>
      <c r="X502" s="39"/>
      <c r="Y502" s="39"/>
      <c r="Z502" s="39"/>
    </row>
    <row r="503" spans="3:26" s="6" customFormat="1">
      <c r="C503" s="57"/>
      <c r="D503" s="57"/>
      <c r="E503" s="57"/>
      <c r="F503" s="57"/>
      <c r="G503" s="57"/>
      <c r="H503" s="57"/>
      <c r="I503" s="57"/>
      <c r="R503" s="39"/>
      <c r="S503" s="39"/>
      <c r="T503" s="39"/>
      <c r="U503" s="39"/>
      <c r="V503" s="39"/>
      <c r="W503" s="39"/>
      <c r="X503" s="39"/>
      <c r="Y503" s="39"/>
      <c r="Z503" s="39"/>
    </row>
    <row r="504" spans="3:26" s="6" customFormat="1">
      <c r="C504" s="57"/>
      <c r="D504" s="57"/>
      <c r="E504" s="57"/>
      <c r="F504" s="57"/>
      <c r="G504" s="57"/>
      <c r="H504" s="57"/>
      <c r="I504" s="57"/>
      <c r="R504" s="39"/>
      <c r="S504" s="39"/>
      <c r="T504" s="39"/>
      <c r="U504" s="39"/>
      <c r="V504" s="39"/>
      <c r="W504" s="39"/>
      <c r="X504" s="39"/>
      <c r="Y504" s="39"/>
      <c r="Z504" s="39"/>
    </row>
    <row r="505" spans="3:26" s="6" customFormat="1">
      <c r="C505" s="57"/>
      <c r="D505" s="57"/>
      <c r="E505" s="57"/>
      <c r="F505" s="57"/>
      <c r="G505" s="57"/>
      <c r="H505" s="57"/>
      <c r="I505" s="57"/>
      <c r="R505" s="39"/>
      <c r="S505" s="39"/>
      <c r="T505" s="39"/>
      <c r="U505" s="39"/>
      <c r="V505" s="39"/>
      <c r="W505" s="39"/>
      <c r="X505" s="39"/>
      <c r="Y505" s="39"/>
      <c r="Z505" s="39"/>
    </row>
    <row r="506" spans="3:26" s="6" customFormat="1">
      <c r="C506" s="57"/>
      <c r="D506" s="57"/>
      <c r="E506" s="57"/>
      <c r="F506" s="57"/>
      <c r="G506" s="57"/>
      <c r="H506" s="57"/>
      <c r="I506" s="57"/>
      <c r="R506" s="39"/>
      <c r="S506" s="39"/>
      <c r="T506" s="39"/>
      <c r="U506" s="39"/>
      <c r="V506" s="39"/>
      <c r="W506" s="39"/>
      <c r="X506" s="39"/>
      <c r="Y506" s="39"/>
      <c r="Z506" s="39"/>
    </row>
    <row r="507" spans="3:26" s="6" customFormat="1">
      <c r="C507" s="57"/>
      <c r="D507" s="57"/>
      <c r="E507" s="57"/>
      <c r="F507" s="57"/>
      <c r="G507" s="57"/>
      <c r="H507" s="57"/>
      <c r="I507" s="57"/>
      <c r="R507" s="39"/>
      <c r="S507" s="39"/>
      <c r="T507" s="39"/>
      <c r="U507" s="39"/>
      <c r="V507" s="39"/>
      <c r="W507" s="39"/>
      <c r="X507" s="39"/>
      <c r="Y507" s="39"/>
      <c r="Z507" s="39"/>
    </row>
    <row r="508" spans="3:26" s="6" customFormat="1">
      <c r="C508" s="57"/>
      <c r="D508" s="57"/>
      <c r="E508" s="57"/>
      <c r="F508" s="57"/>
      <c r="G508" s="57"/>
      <c r="H508" s="57"/>
      <c r="I508" s="57"/>
      <c r="R508" s="39"/>
      <c r="S508" s="39"/>
      <c r="T508" s="39"/>
      <c r="U508" s="39"/>
      <c r="V508" s="39"/>
      <c r="W508" s="39"/>
      <c r="X508" s="39"/>
      <c r="Y508" s="39"/>
      <c r="Z508" s="39"/>
    </row>
    <row r="509" spans="3:26" s="6" customFormat="1">
      <c r="C509" s="57"/>
      <c r="D509" s="57"/>
      <c r="E509" s="57"/>
      <c r="F509" s="57"/>
      <c r="G509" s="57"/>
      <c r="H509" s="57"/>
      <c r="I509" s="57"/>
      <c r="R509" s="39"/>
      <c r="S509" s="39"/>
      <c r="T509" s="39"/>
      <c r="U509" s="39"/>
      <c r="V509" s="39"/>
      <c r="W509" s="39"/>
      <c r="X509" s="39"/>
      <c r="Y509" s="39"/>
      <c r="Z509" s="39"/>
    </row>
    <row r="510" spans="3:26" s="6" customFormat="1">
      <c r="C510" s="57"/>
      <c r="D510" s="57"/>
      <c r="E510" s="57"/>
      <c r="F510" s="57"/>
      <c r="G510" s="57"/>
      <c r="H510" s="57"/>
      <c r="I510" s="57"/>
      <c r="R510" s="39"/>
      <c r="S510" s="39"/>
      <c r="T510" s="39"/>
      <c r="U510" s="39"/>
      <c r="V510" s="39"/>
      <c r="W510" s="39"/>
      <c r="X510" s="39"/>
      <c r="Y510" s="39"/>
      <c r="Z510" s="39"/>
    </row>
    <row r="511" spans="3:26" s="6" customFormat="1">
      <c r="C511" s="57"/>
      <c r="D511" s="57"/>
      <c r="E511" s="57"/>
      <c r="F511" s="57"/>
      <c r="G511" s="57"/>
      <c r="H511" s="57"/>
      <c r="I511" s="57"/>
      <c r="R511" s="39"/>
      <c r="S511" s="39"/>
      <c r="T511" s="39"/>
      <c r="U511" s="39"/>
      <c r="V511" s="39"/>
      <c r="W511" s="39"/>
      <c r="X511" s="39"/>
      <c r="Y511" s="39"/>
      <c r="Z511" s="39"/>
    </row>
    <row r="512" spans="3:26" s="6" customFormat="1">
      <c r="C512" s="57"/>
      <c r="D512" s="57"/>
      <c r="E512" s="57"/>
      <c r="F512" s="57"/>
      <c r="G512" s="57"/>
      <c r="H512" s="57"/>
      <c r="I512" s="57"/>
      <c r="R512" s="39"/>
      <c r="S512" s="39"/>
      <c r="T512" s="39"/>
      <c r="U512" s="39"/>
      <c r="V512" s="39"/>
      <c r="W512" s="39"/>
      <c r="X512" s="39"/>
      <c r="Y512" s="39"/>
      <c r="Z512" s="39"/>
    </row>
    <row r="513" spans="3:26" s="6" customFormat="1">
      <c r="C513" s="57"/>
      <c r="D513" s="57"/>
      <c r="E513" s="57"/>
      <c r="F513" s="57"/>
      <c r="G513" s="57"/>
      <c r="H513" s="57"/>
      <c r="I513" s="57"/>
      <c r="R513" s="39"/>
      <c r="S513" s="39"/>
      <c r="T513" s="39"/>
      <c r="U513" s="39"/>
      <c r="V513" s="39"/>
      <c r="W513" s="39"/>
      <c r="X513" s="39"/>
      <c r="Y513" s="39"/>
      <c r="Z513" s="39"/>
    </row>
    <row r="514" spans="3:26" s="6" customFormat="1">
      <c r="C514" s="57"/>
      <c r="D514" s="57"/>
      <c r="E514" s="57"/>
      <c r="F514" s="57"/>
      <c r="G514" s="57"/>
      <c r="H514" s="57"/>
      <c r="I514" s="57"/>
      <c r="R514" s="39"/>
      <c r="S514" s="39"/>
      <c r="T514" s="39"/>
      <c r="U514" s="39"/>
      <c r="V514" s="39"/>
      <c r="W514" s="39"/>
      <c r="X514" s="39"/>
      <c r="Y514" s="39"/>
      <c r="Z514" s="39"/>
    </row>
    <row r="515" spans="3:26" s="6" customFormat="1">
      <c r="C515" s="57"/>
      <c r="D515" s="57"/>
      <c r="E515" s="57"/>
      <c r="F515" s="57"/>
      <c r="G515" s="57"/>
      <c r="H515" s="57"/>
      <c r="I515" s="57"/>
      <c r="R515" s="39"/>
      <c r="S515" s="39"/>
      <c r="T515" s="39"/>
      <c r="U515" s="39"/>
      <c r="V515" s="39"/>
      <c r="W515" s="39"/>
      <c r="X515" s="39"/>
      <c r="Y515" s="39"/>
      <c r="Z515" s="39"/>
    </row>
    <row r="516" spans="3:26" s="6" customFormat="1">
      <c r="C516" s="57"/>
      <c r="D516" s="57"/>
      <c r="E516" s="57"/>
      <c r="F516" s="57"/>
      <c r="G516" s="57"/>
      <c r="H516" s="57"/>
      <c r="I516" s="57"/>
      <c r="R516" s="39"/>
      <c r="S516" s="39"/>
      <c r="T516" s="39"/>
      <c r="U516" s="39"/>
      <c r="V516" s="39"/>
      <c r="W516" s="39"/>
      <c r="X516" s="39"/>
      <c r="Y516" s="39"/>
      <c r="Z516" s="39"/>
    </row>
    <row r="517" spans="3:26" s="6" customFormat="1">
      <c r="C517" s="57"/>
      <c r="D517" s="57"/>
      <c r="E517" s="57"/>
      <c r="F517" s="57"/>
      <c r="G517" s="57"/>
      <c r="H517" s="57"/>
      <c r="I517" s="57"/>
      <c r="R517" s="39"/>
      <c r="S517" s="39"/>
      <c r="T517" s="39"/>
      <c r="U517" s="39"/>
      <c r="V517" s="39"/>
      <c r="W517" s="39"/>
      <c r="X517" s="39"/>
      <c r="Y517" s="39"/>
      <c r="Z517" s="39"/>
    </row>
    <row r="518" spans="3:26" s="6" customFormat="1">
      <c r="C518" s="57"/>
      <c r="D518" s="57"/>
      <c r="E518" s="57"/>
      <c r="F518" s="57"/>
      <c r="G518" s="57"/>
      <c r="H518" s="57"/>
      <c r="I518" s="57"/>
      <c r="R518" s="39"/>
      <c r="S518" s="39"/>
      <c r="T518" s="39"/>
      <c r="U518" s="39"/>
      <c r="V518" s="39"/>
      <c r="W518" s="39"/>
      <c r="X518" s="39"/>
      <c r="Y518" s="39"/>
      <c r="Z518" s="39"/>
    </row>
    <row r="519" spans="3:26" s="6" customFormat="1">
      <c r="C519" s="57"/>
      <c r="D519" s="57"/>
      <c r="E519" s="57"/>
      <c r="F519" s="57"/>
      <c r="G519" s="57"/>
      <c r="H519" s="57"/>
      <c r="I519" s="57"/>
      <c r="R519" s="39"/>
      <c r="S519" s="39"/>
      <c r="T519" s="39"/>
      <c r="U519" s="39"/>
      <c r="V519" s="39"/>
      <c r="W519" s="39"/>
      <c r="X519" s="39"/>
      <c r="Y519" s="39"/>
      <c r="Z519" s="39"/>
    </row>
    <row r="520" spans="3:26" s="6" customFormat="1">
      <c r="C520" s="57"/>
      <c r="D520" s="57"/>
      <c r="E520" s="57"/>
      <c r="F520" s="57"/>
      <c r="G520" s="57"/>
      <c r="H520" s="57"/>
      <c r="I520" s="57"/>
      <c r="R520" s="39"/>
      <c r="S520" s="39"/>
      <c r="T520" s="39"/>
      <c r="U520" s="39"/>
      <c r="V520" s="39"/>
      <c r="W520" s="39"/>
      <c r="X520" s="39"/>
      <c r="Y520" s="39"/>
      <c r="Z520" s="39"/>
    </row>
    <row r="521" spans="3:26" s="6" customFormat="1">
      <c r="C521" s="57"/>
      <c r="D521" s="57"/>
      <c r="E521" s="57"/>
      <c r="F521" s="57"/>
      <c r="G521" s="57"/>
      <c r="H521" s="57"/>
      <c r="I521" s="57"/>
      <c r="R521" s="39"/>
      <c r="S521" s="39"/>
      <c r="T521" s="39"/>
      <c r="U521" s="39"/>
      <c r="V521" s="39"/>
      <c r="W521" s="39"/>
      <c r="X521" s="39"/>
      <c r="Y521" s="39"/>
      <c r="Z521" s="39"/>
    </row>
    <row r="522" spans="3:26" s="6" customFormat="1">
      <c r="C522" s="57"/>
      <c r="D522" s="57"/>
      <c r="E522" s="57"/>
      <c r="F522" s="57"/>
      <c r="G522" s="57"/>
      <c r="H522" s="57"/>
      <c r="I522" s="57"/>
      <c r="R522" s="39"/>
      <c r="S522" s="39"/>
      <c r="T522" s="39"/>
      <c r="U522" s="39"/>
      <c r="V522" s="39"/>
      <c r="W522" s="39"/>
      <c r="X522" s="39"/>
      <c r="Y522" s="39"/>
      <c r="Z522" s="39"/>
    </row>
    <row r="523" spans="3:26" s="6" customFormat="1">
      <c r="C523" s="57"/>
      <c r="D523" s="57"/>
      <c r="E523" s="57"/>
      <c r="F523" s="57"/>
      <c r="G523" s="57"/>
      <c r="H523" s="57"/>
      <c r="I523" s="57"/>
      <c r="R523" s="39"/>
      <c r="S523" s="39"/>
      <c r="T523" s="39"/>
      <c r="U523" s="39"/>
      <c r="V523" s="39"/>
      <c r="W523" s="39"/>
      <c r="X523" s="39"/>
      <c r="Y523" s="39"/>
      <c r="Z523" s="39"/>
    </row>
    <row r="524" spans="3:26" s="6" customFormat="1">
      <c r="C524" s="57"/>
      <c r="D524" s="57"/>
      <c r="E524" s="57"/>
      <c r="F524" s="57"/>
      <c r="G524" s="57"/>
      <c r="H524" s="57"/>
      <c r="I524" s="57"/>
      <c r="R524" s="39"/>
      <c r="S524" s="39"/>
      <c r="T524" s="39"/>
      <c r="U524" s="39"/>
      <c r="V524" s="39"/>
      <c r="W524" s="39"/>
      <c r="X524" s="39"/>
      <c r="Y524" s="39"/>
      <c r="Z524" s="39"/>
    </row>
    <row r="525" spans="3:26" s="6" customFormat="1">
      <c r="C525" s="57"/>
      <c r="D525" s="57"/>
      <c r="E525" s="57"/>
      <c r="F525" s="57"/>
      <c r="G525" s="57"/>
      <c r="H525" s="57"/>
      <c r="I525" s="57"/>
      <c r="R525" s="39"/>
      <c r="S525" s="39"/>
      <c r="T525" s="39"/>
      <c r="U525" s="39"/>
      <c r="V525" s="39"/>
      <c r="W525" s="39"/>
      <c r="X525" s="39"/>
      <c r="Y525" s="39"/>
      <c r="Z525" s="39"/>
    </row>
    <row r="526" spans="3:26" s="6" customFormat="1">
      <c r="C526" s="57"/>
      <c r="D526" s="57"/>
      <c r="E526" s="57"/>
      <c r="F526" s="57"/>
      <c r="G526" s="57"/>
      <c r="H526" s="57"/>
      <c r="I526" s="57"/>
      <c r="R526" s="39"/>
      <c r="S526" s="39"/>
      <c r="T526" s="39"/>
      <c r="U526" s="39"/>
      <c r="V526" s="39"/>
      <c r="W526" s="39"/>
      <c r="X526" s="39"/>
      <c r="Y526" s="39"/>
      <c r="Z526" s="39"/>
    </row>
    <row r="527" spans="3:26" s="6" customFormat="1">
      <c r="C527" s="57"/>
      <c r="D527" s="57"/>
      <c r="E527" s="57"/>
      <c r="F527" s="57"/>
      <c r="G527" s="57"/>
      <c r="H527" s="57"/>
      <c r="I527" s="57"/>
      <c r="R527" s="39"/>
      <c r="S527" s="39"/>
      <c r="T527" s="39"/>
      <c r="U527" s="39"/>
      <c r="V527" s="39"/>
      <c r="W527" s="39"/>
      <c r="X527" s="39"/>
      <c r="Y527" s="39"/>
      <c r="Z527" s="39"/>
    </row>
    <row r="528" spans="3:26" s="6" customFormat="1">
      <c r="C528" s="57"/>
      <c r="D528" s="57"/>
      <c r="E528" s="57"/>
      <c r="F528" s="57"/>
      <c r="G528" s="57"/>
      <c r="H528" s="57"/>
      <c r="I528" s="57"/>
      <c r="R528" s="39"/>
      <c r="S528" s="39"/>
      <c r="T528" s="39"/>
      <c r="U528" s="39"/>
      <c r="V528" s="39"/>
      <c r="W528" s="39"/>
      <c r="X528" s="39"/>
      <c r="Y528" s="39"/>
      <c r="Z528" s="39"/>
    </row>
    <row r="529" spans="3:26" s="6" customFormat="1">
      <c r="C529" s="57"/>
      <c r="D529" s="57"/>
      <c r="E529" s="57"/>
      <c r="F529" s="57"/>
      <c r="G529" s="57"/>
      <c r="H529" s="57"/>
      <c r="I529" s="57"/>
      <c r="R529" s="39"/>
      <c r="S529" s="39"/>
      <c r="T529" s="39"/>
      <c r="U529" s="39"/>
      <c r="V529" s="39"/>
      <c r="W529" s="39"/>
      <c r="X529" s="39"/>
      <c r="Y529" s="39"/>
      <c r="Z529" s="39"/>
    </row>
    <row r="530" spans="3:26" s="6" customFormat="1">
      <c r="C530" s="57"/>
      <c r="D530" s="57"/>
      <c r="E530" s="57"/>
      <c r="F530" s="57"/>
      <c r="G530" s="57"/>
      <c r="H530" s="57"/>
      <c r="I530" s="57"/>
      <c r="R530" s="39"/>
      <c r="S530" s="39"/>
      <c r="T530" s="39"/>
      <c r="U530" s="39"/>
      <c r="V530" s="39"/>
      <c r="W530" s="39"/>
      <c r="X530" s="39"/>
      <c r="Y530" s="39"/>
      <c r="Z530" s="39"/>
    </row>
    <row r="531" spans="3:26" s="6" customFormat="1">
      <c r="C531" s="57"/>
      <c r="D531" s="57"/>
      <c r="E531" s="57"/>
      <c r="F531" s="57"/>
      <c r="G531" s="57"/>
      <c r="H531" s="57"/>
      <c r="I531" s="57"/>
      <c r="R531" s="39"/>
      <c r="S531" s="39"/>
      <c r="T531" s="39"/>
      <c r="U531" s="39"/>
      <c r="V531" s="39"/>
      <c r="W531" s="39"/>
      <c r="X531" s="39"/>
      <c r="Y531" s="39"/>
      <c r="Z531" s="39"/>
    </row>
    <row r="532" spans="3:26" s="6" customFormat="1">
      <c r="C532" s="57"/>
      <c r="D532" s="57"/>
      <c r="E532" s="57"/>
      <c r="F532" s="57"/>
      <c r="G532" s="57"/>
      <c r="H532" s="57"/>
      <c r="I532" s="57"/>
      <c r="R532" s="39"/>
      <c r="S532" s="39"/>
      <c r="T532" s="39"/>
      <c r="U532" s="39"/>
      <c r="V532" s="39"/>
      <c r="W532" s="39"/>
      <c r="X532" s="39"/>
      <c r="Y532" s="39"/>
      <c r="Z532" s="39"/>
    </row>
    <row r="533" spans="3:26" s="6" customFormat="1">
      <c r="C533" s="57"/>
      <c r="D533" s="57"/>
      <c r="E533" s="57"/>
      <c r="F533" s="57"/>
      <c r="G533" s="57"/>
      <c r="H533" s="57"/>
      <c r="I533" s="57"/>
      <c r="R533" s="39"/>
      <c r="S533" s="39"/>
      <c r="T533" s="39"/>
      <c r="U533" s="39"/>
      <c r="V533" s="39"/>
      <c r="W533" s="39"/>
      <c r="X533" s="39"/>
      <c r="Y533" s="39"/>
      <c r="Z533" s="39"/>
    </row>
    <row r="534" spans="3:26" s="6" customFormat="1">
      <c r="C534" s="57"/>
      <c r="D534" s="57"/>
      <c r="E534" s="57"/>
      <c r="F534" s="57"/>
      <c r="G534" s="57"/>
      <c r="H534" s="57"/>
      <c r="I534" s="57"/>
      <c r="R534" s="39"/>
      <c r="S534" s="39"/>
      <c r="T534" s="39"/>
      <c r="U534" s="39"/>
      <c r="V534" s="39"/>
      <c r="W534" s="39"/>
      <c r="X534" s="39"/>
      <c r="Y534" s="39"/>
      <c r="Z534" s="39"/>
    </row>
    <row r="535" spans="3:26" s="6" customFormat="1">
      <c r="C535" s="57"/>
      <c r="D535" s="57"/>
      <c r="E535" s="57"/>
      <c r="F535" s="57"/>
      <c r="G535" s="57"/>
      <c r="H535" s="57"/>
      <c r="I535" s="57"/>
      <c r="R535" s="39"/>
      <c r="S535" s="39"/>
      <c r="T535" s="39"/>
      <c r="U535" s="39"/>
      <c r="V535" s="39"/>
      <c r="W535" s="39"/>
      <c r="X535" s="39"/>
      <c r="Y535" s="39"/>
      <c r="Z535" s="39"/>
    </row>
    <row r="536" spans="3:26" s="6" customFormat="1">
      <c r="C536" s="57"/>
      <c r="D536" s="57"/>
      <c r="E536" s="57"/>
      <c r="F536" s="57"/>
      <c r="G536" s="57"/>
      <c r="H536" s="57"/>
      <c r="I536" s="57"/>
      <c r="R536" s="39"/>
      <c r="S536" s="39"/>
      <c r="T536" s="39"/>
      <c r="U536" s="39"/>
      <c r="V536" s="39"/>
      <c r="W536" s="39"/>
      <c r="X536" s="39"/>
      <c r="Y536" s="39"/>
      <c r="Z536" s="39"/>
    </row>
    <row r="537" spans="3:26" s="6" customFormat="1">
      <c r="C537" s="57"/>
      <c r="D537" s="57"/>
      <c r="E537" s="57"/>
      <c r="F537" s="57"/>
      <c r="G537" s="57"/>
      <c r="H537" s="57"/>
      <c r="I537" s="57"/>
      <c r="R537" s="39"/>
      <c r="S537" s="39"/>
      <c r="T537" s="39"/>
      <c r="U537" s="39"/>
      <c r="V537" s="39"/>
      <c r="W537" s="39"/>
      <c r="X537" s="39"/>
      <c r="Y537" s="39"/>
      <c r="Z537" s="39"/>
    </row>
    <row r="538" spans="3:26" s="6" customFormat="1">
      <c r="C538" s="57"/>
      <c r="D538" s="57"/>
      <c r="E538" s="57"/>
      <c r="F538" s="57"/>
      <c r="G538" s="57"/>
      <c r="H538" s="57"/>
      <c r="I538" s="57"/>
      <c r="R538" s="39"/>
      <c r="S538" s="39"/>
      <c r="T538" s="39"/>
      <c r="U538" s="39"/>
      <c r="V538" s="39"/>
      <c r="W538" s="39"/>
      <c r="X538" s="39"/>
      <c r="Y538" s="39"/>
      <c r="Z538" s="39"/>
    </row>
    <row r="539" spans="3:26" s="6" customFormat="1">
      <c r="C539" s="57"/>
      <c r="D539" s="57"/>
      <c r="E539" s="57"/>
      <c r="F539" s="57"/>
      <c r="G539" s="57"/>
      <c r="H539" s="57"/>
      <c r="I539" s="57"/>
      <c r="R539" s="39"/>
      <c r="S539" s="39"/>
      <c r="T539" s="39"/>
      <c r="U539" s="39"/>
      <c r="V539" s="39"/>
      <c r="W539" s="39"/>
      <c r="X539" s="39"/>
      <c r="Y539" s="39"/>
      <c r="Z539" s="39"/>
    </row>
    <row r="540" spans="3:26" s="6" customFormat="1">
      <c r="C540" s="57"/>
      <c r="D540" s="57"/>
      <c r="E540" s="57"/>
      <c r="F540" s="57"/>
      <c r="G540" s="57"/>
      <c r="H540" s="57"/>
      <c r="I540" s="57"/>
      <c r="R540" s="39"/>
      <c r="S540" s="39"/>
      <c r="T540" s="39"/>
      <c r="U540" s="39"/>
      <c r="V540" s="39"/>
      <c r="W540" s="39"/>
      <c r="X540" s="39"/>
      <c r="Y540" s="39"/>
      <c r="Z540" s="39"/>
    </row>
    <row r="541" spans="3:26" s="6" customFormat="1">
      <c r="C541" s="57"/>
      <c r="D541" s="57"/>
      <c r="E541" s="57"/>
      <c r="F541" s="57"/>
      <c r="G541" s="57"/>
      <c r="H541" s="57"/>
      <c r="I541" s="57"/>
      <c r="R541" s="39"/>
      <c r="S541" s="39"/>
      <c r="T541" s="39"/>
      <c r="U541" s="39"/>
      <c r="V541" s="39"/>
      <c r="W541" s="39"/>
      <c r="X541" s="39"/>
      <c r="Y541" s="39"/>
      <c r="Z541" s="39"/>
    </row>
    <row r="542" spans="3:26" s="6" customFormat="1">
      <c r="C542" s="57"/>
      <c r="D542" s="57"/>
      <c r="E542" s="57"/>
      <c r="F542" s="57"/>
      <c r="G542" s="57"/>
      <c r="H542" s="57"/>
      <c r="I542" s="57"/>
      <c r="R542" s="39"/>
      <c r="S542" s="39"/>
      <c r="T542" s="39"/>
      <c r="U542" s="39"/>
      <c r="V542" s="39"/>
      <c r="W542" s="39"/>
      <c r="X542" s="39"/>
      <c r="Y542" s="39"/>
      <c r="Z542" s="39"/>
    </row>
    <row r="543" spans="3:26" s="6" customFormat="1">
      <c r="C543" s="57"/>
      <c r="D543" s="57"/>
      <c r="E543" s="57"/>
      <c r="F543" s="57"/>
      <c r="G543" s="57"/>
      <c r="H543" s="57"/>
      <c r="I543" s="57"/>
      <c r="R543" s="39"/>
      <c r="S543" s="39"/>
      <c r="T543" s="39"/>
      <c r="U543" s="39"/>
      <c r="V543" s="39"/>
      <c r="W543" s="39"/>
      <c r="X543" s="39"/>
      <c r="Y543" s="39"/>
      <c r="Z543" s="39"/>
    </row>
    <row r="544" spans="3:26" s="6" customFormat="1">
      <c r="C544" s="57"/>
      <c r="D544" s="57"/>
      <c r="E544" s="57"/>
      <c r="F544" s="57"/>
      <c r="G544" s="57"/>
      <c r="H544" s="57"/>
      <c r="I544" s="57"/>
      <c r="R544" s="39"/>
      <c r="S544" s="39"/>
      <c r="T544" s="39"/>
      <c r="U544" s="39"/>
      <c r="V544" s="39"/>
      <c r="W544" s="39"/>
      <c r="X544" s="39"/>
      <c r="Y544" s="39"/>
      <c r="Z544" s="39"/>
    </row>
    <row r="545" spans="3:26" s="6" customFormat="1">
      <c r="C545" s="57"/>
      <c r="D545" s="57"/>
      <c r="E545" s="57"/>
      <c r="F545" s="57"/>
      <c r="G545" s="57"/>
      <c r="H545" s="57"/>
      <c r="I545" s="57"/>
      <c r="R545" s="39"/>
      <c r="S545" s="39"/>
      <c r="T545" s="39"/>
      <c r="U545" s="39"/>
      <c r="V545" s="39"/>
      <c r="W545" s="39"/>
      <c r="X545" s="39"/>
      <c r="Y545" s="39"/>
      <c r="Z545" s="39"/>
    </row>
    <row r="546" spans="3:26" s="6" customFormat="1">
      <c r="C546" s="57"/>
      <c r="D546" s="57"/>
      <c r="E546" s="57"/>
      <c r="F546" s="57"/>
      <c r="G546" s="57"/>
      <c r="H546" s="57"/>
      <c r="I546" s="57"/>
      <c r="R546" s="39"/>
      <c r="S546" s="39"/>
      <c r="T546" s="39"/>
      <c r="U546" s="39"/>
      <c r="V546" s="39"/>
      <c r="W546" s="39"/>
      <c r="X546" s="39"/>
      <c r="Y546" s="39"/>
      <c r="Z546" s="39"/>
    </row>
    <row r="547" spans="3:26" s="6" customFormat="1">
      <c r="C547" s="57"/>
      <c r="D547" s="57"/>
      <c r="E547" s="57"/>
      <c r="F547" s="57"/>
      <c r="G547" s="57"/>
      <c r="H547" s="57"/>
      <c r="I547" s="57"/>
      <c r="R547" s="39"/>
      <c r="S547" s="39"/>
      <c r="T547" s="39"/>
      <c r="U547" s="39"/>
      <c r="V547" s="39"/>
      <c r="W547" s="39"/>
      <c r="X547" s="39"/>
      <c r="Y547" s="39"/>
      <c r="Z547" s="39"/>
    </row>
    <row r="548" spans="3:26" s="6" customFormat="1">
      <c r="C548" s="57"/>
      <c r="D548" s="57"/>
      <c r="E548" s="57"/>
      <c r="F548" s="57"/>
      <c r="G548" s="57"/>
      <c r="H548" s="57"/>
      <c r="I548" s="57"/>
      <c r="R548" s="39"/>
      <c r="S548" s="39"/>
      <c r="T548" s="39"/>
      <c r="U548" s="39"/>
      <c r="V548" s="39"/>
      <c r="W548" s="39"/>
      <c r="X548" s="39"/>
      <c r="Y548" s="39"/>
      <c r="Z548" s="39"/>
    </row>
    <row r="549" spans="3:26" s="6" customFormat="1">
      <c r="C549" s="57"/>
      <c r="D549" s="57"/>
      <c r="E549" s="57"/>
      <c r="F549" s="57"/>
      <c r="G549" s="57"/>
      <c r="H549" s="57"/>
      <c r="I549" s="57"/>
      <c r="R549" s="39"/>
      <c r="S549" s="39"/>
      <c r="T549" s="39"/>
      <c r="U549" s="39"/>
      <c r="V549" s="39"/>
      <c r="W549" s="39"/>
      <c r="X549" s="39"/>
      <c r="Y549" s="39"/>
      <c r="Z549" s="39"/>
    </row>
    <row r="550" spans="3:26" s="6" customFormat="1">
      <c r="C550" s="57"/>
      <c r="D550" s="57"/>
      <c r="E550" s="57"/>
      <c r="F550" s="57"/>
      <c r="G550" s="57"/>
      <c r="H550" s="57"/>
      <c r="I550" s="57"/>
      <c r="R550" s="39"/>
      <c r="S550" s="39"/>
      <c r="T550" s="39"/>
      <c r="U550" s="39"/>
      <c r="V550" s="39"/>
      <c r="W550" s="39"/>
      <c r="X550" s="39"/>
      <c r="Y550" s="39"/>
      <c r="Z550" s="39"/>
    </row>
    <row r="551" spans="3:26" s="6" customFormat="1">
      <c r="C551" s="57"/>
      <c r="D551" s="57"/>
      <c r="E551" s="57"/>
      <c r="F551" s="57"/>
      <c r="G551" s="57"/>
      <c r="H551" s="57"/>
      <c r="I551" s="57"/>
      <c r="R551" s="39"/>
      <c r="S551" s="39"/>
      <c r="T551" s="39"/>
      <c r="U551" s="39"/>
      <c r="V551" s="39"/>
      <c r="W551" s="39"/>
      <c r="X551" s="39"/>
      <c r="Y551" s="39"/>
      <c r="Z551" s="39"/>
    </row>
    <row r="552" spans="3:26" s="6" customFormat="1">
      <c r="C552" s="57"/>
      <c r="D552" s="57"/>
      <c r="E552" s="57"/>
      <c r="F552" s="57"/>
      <c r="G552" s="57"/>
      <c r="H552" s="57"/>
      <c r="I552" s="57"/>
      <c r="R552" s="39"/>
      <c r="S552" s="39"/>
      <c r="T552" s="39"/>
      <c r="U552" s="39"/>
      <c r="V552" s="39"/>
      <c r="W552" s="39"/>
      <c r="X552" s="39"/>
      <c r="Y552" s="39"/>
      <c r="Z552" s="39"/>
    </row>
    <row r="553" spans="3:26" s="6" customFormat="1">
      <c r="C553" s="57"/>
      <c r="D553" s="57"/>
      <c r="E553" s="57"/>
      <c r="F553" s="57"/>
      <c r="G553" s="57"/>
      <c r="H553" s="57"/>
      <c r="I553" s="57"/>
      <c r="R553" s="39"/>
      <c r="S553" s="39"/>
      <c r="T553" s="39"/>
      <c r="U553" s="39"/>
      <c r="V553" s="39"/>
      <c r="W553" s="39"/>
      <c r="X553" s="39"/>
      <c r="Y553" s="39"/>
      <c r="Z553" s="39"/>
    </row>
    <row r="554" spans="3:26" s="6" customFormat="1">
      <c r="C554" s="57"/>
      <c r="D554" s="57"/>
      <c r="E554" s="57"/>
      <c r="F554" s="57"/>
      <c r="G554" s="57"/>
      <c r="H554" s="57"/>
      <c r="I554" s="57"/>
      <c r="R554" s="39"/>
      <c r="S554" s="39"/>
      <c r="T554" s="39"/>
      <c r="U554" s="39"/>
      <c r="V554" s="39"/>
      <c r="W554" s="39"/>
      <c r="X554" s="39"/>
      <c r="Y554" s="39"/>
      <c r="Z554" s="39"/>
    </row>
    <row r="555" spans="3:26" s="6" customFormat="1">
      <c r="C555" s="57"/>
      <c r="D555" s="57"/>
      <c r="E555" s="57"/>
      <c r="F555" s="57"/>
      <c r="G555" s="57"/>
      <c r="H555" s="57"/>
      <c r="I555" s="57"/>
      <c r="R555" s="39"/>
      <c r="S555" s="39"/>
      <c r="T555" s="39"/>
      <c r="U555" s="39"/>
      <c r="V555" s="39"/>
      <c r="W555" s="39"/>
      <c r="X555" s="39"/>
      <c r="Y555" s="39"/>
      <c r="Z555" s="39"/>
    </row>
    <row r="556" spans="3:26" s="6" customFormat="1">
      <c r="C556" s="57"/>
      <c r="D556" s="57"/>
      <c r="E556" s="57"/>
      <c r="F556" s="57"/>
      <c r="G556" s="57"/>
      <c r="H556" s="57"/>
      <c r="I556" s="57"/>
      <c r="R556" s="39"/>
      <c r="S556" s="39"/>
      <c r="T556" s="39"/>
      <c r="U556" s="39"/>
      <c r="V556" s="39"/>
      <c r="W556" s="39"/>
      <c r="X556" s="39"/>
      <c r="Y556" s="39"/>
      <c r="Z556" s="39"/>
    </row>
    <row r="557" spans="3:26" s="6" customFormat="1">
      <c r="C557" s="57"/>
      <c r="D557" s="57"/>
      <c r="E557" s="57"/>
      <c r="F557" s="57"/>
      <c r="G557" s="57"/>
      <c r="H557" s="57"/>
      <c r="I557" s="57"/>
      <c r="R557" s="39"/>
      <c r="S557" s="39"/>
      <c r="T557" s="39"/>
      <c r="U557" s="39"/>
      <c r="V557" s="39"/>
      <c r="W557" s="39"/>
      <c r="X557" s="39"/>
      <c r="Y557" s="39"/>
      <c r="Z557" s="39"/>
    </row>
    <row r="558" spans="3:26" s="6" customFormat="1">
      <c r="C558" s="57"/>
      <c r="D558" s="57"/>
      <c r="E558" s="57"/>
      <c r="F558" s="57"/>
      <c r="G558" s="57"/>
      <c r="H558" s="57"/>
      <c r="I558" s="57"/>
      <c r="R558" s="39"/>
      <c r="S558" s="39"/>
      <c r="T558" s="39"/>
      <c r="U558" s="39"/>
      <c r="V558" s="39"/>
      <c r="W558" s="39"/>
      <c r="X558" s="39"/>
      <c r="Y558" s="39"/>
      <c r="Z558" s="39"/>
    </row>
    <row r="559" spans="3:26" s="6" customFormat="1">
      <c r="C559" s="57"/>
      <c r="D559" s="57"/>
      <c r="E559" s="57"/>
      <c r="F559" s="57"/>
      <c r="G559" s="57"/>
      <c r="H559" s="57"/>
      <c r="I559" s="57"/>
      <c r="R559" s="39"/>
      <c r="S559" s="39"/>
      <c r="T559" s="39"/>
      <c r="U559" s="39"/>
      <c r="V559" s="39"/>
      <c r="W559" s="39"/>
      <c r="X559" s="39"/>
      <c r="Y559" s="39"/>
      <c r="Z559" s="39"/>
    </row>
    <row r="560" spans="3:26" s="6" customFormat="1">
      <c r="C560" s="57"/>
      <c r="D560" s="57"/>
      <c r="E560" s="57"/>
      <c r="F560" s="57"/>
      <c r="G560" s="57"/>
      <c r="H560" s="57"/>
      <c r="I560" s="57"/>
      <c r="R560" s="39"/>
      <c r="S560" s="39"/>
      <c r="T560" s="39"/>
      <c r="U560" s="39"/>
      <c r="V560" s="39"/>
      <c r="W560" s="39"/>
      <c r="X560" s="39"/>
      <c r="Y560" s="39"/>
      <c r="Z560" s="39"/>
    </row>
    <row r="561" spans="3:26" s="6" customFormat="1">
      <c r="C561" s="57"/>
      <c r="D561" s="57"/>
      <c r="E561" s="57"/>
      <c r="F561" s="57"/>
      <c r="G561" s="57"/>
      <c r="H561" s="57"/>
      <c r="I561" s="57"/>
      <c r="R561" s="39"/>
      <c r="S561" s="39"/>
      <c r="T561" s="39"/>
      <c r="U561" s="39"/>
      <c r="V561" s="39"/>
      <c r="W561" s="39"/>
      <c r="X561" s="39"/>
      <c r="Y561" s="39"/>
      <c r="Z561" s="39"/>
    </row>
    <row r="562" spans="3:26" s="6" customFormat="1">
      <c r="C562" s="57"/>
      <c r="D562" s="57"/>
      <c r="E562" s="57"/>
      <c r="F562" s="57"/>
      <c r="G562" s="57"/>
      <c r="H562" s="57"/>
      <c r="I562" s="57"/>
      <c r="R562" s="39"/>
      <c r="S562" s="39"/>
      <c r="T562" s="39"/>
      <c r="U562" s="39"/>
      <c r="V562" s="39"/>
      <c r="W562" s="39"/>
      <c r="X562" s="39"/>
      <c r="Y562" s="39"/>
      <c r="Z562" s="39"/>
    </row>
    <row r="563" spans="3:26" s="6" customFormat="1">
      <c r="C563" s="57"/>
      <c r="D563" s="57"/>
      <c r="E563" s="57"/>
      <c r="F563" s="57"/>
      <c r="G563" s="57"/>
      <c r="H563" s="57"/>
      <c r="I563" s="57"/>
      <c r="R563" s="39"/>
      <c r="S563" s="39"/>
      <c r="T563" s="39"/>
      <c r="U563" s="39"/>
      <c r="V563" s="39"/>
      <c r="W563" s="39"/>
      <c r="X563" s="39"/>
      <c r="Y563" s="39"/>
      <c r="Z563" s="39"/>
    </row>
    <row r="564" spans="3:26" s="6" customFormat="1">
      <c r="C564" s="57"/>
      <c r="D564" s="57"/>
      <c r="E564" s="57"/>
      <c r="F564" s="57"/>
      <c r="G564" s="57"/>
      <c r="H564" s="57"/>
      <c r="I564" s="57"/>
      <c r="R564" s="39"/>
      <c r="S564" s="39"/>
      <c r="T564" s="39"/>
      <c r="U564" s="39"/>
      <c r="V564" s="39"/>
      <c r="W564" s="39"/>
      <c r="X564" s="39"/>
      <c r="Y564" s="39"/>
      <c r="Z564" s="39"/>
    </row>
    <row r="565" spans="3:26" s="6" customFormat="1">
      <c r="C565" s="57"/>
      <c r="D565" s="57"/>
      <c r="E565" s="57"/>
      <c r="F565" s="57"/>
      <c r="G565" s="57"/>
      <c r="H565" s="57"/>
      <c r="I565" s="57"/>
      <c r="R565" s="39"/>
      <c r="S565" s="39"/>
      <c r="T565" s="39"/>
      <c r="U565" s="39"/>
      <c r="V565" s="39"/>
      <c r="W565" s="39"/>
      <c r="X565" s="39"/>
      <c r="Y565" s="39"/>
      <c r="Z565" s="39"/>
    </row>
    <row r="566" spans="3:26" s="6" customFormat="1">
      <c r="C566" s="57"/>
      <c r="D566" s="57"/>
      <c r="E566" s="57"/>
      <c r="F566" s="57"/>
      <c r="G566" s="57"/>
      <c r="H566" s="57"/>
      <c r="I566" s="57"/>
      <c r="R566" s="39"/>
      <c r="S566" s="39"/>
      <c r="T566" s="39"/>
      <c r="U566" s="39"/>
      <c r="V566" s="39"/>
      <c r="W566" s="39"/>
      <c r="X566" s="39"/>
      <c r="Y566" s="39"/>
      <c r="Z566" s="39"/>
    </row>
    <row r="567" spans="3:26" s="6" customFormat="1">
      <c r="C567" s="57"/>
      <c r="D567" s="57"/>
      <c r="E567" s="57"/>
      <c r="F567" s="57"/>
      <c r="G567" s="57"/>
      <c r="H567" s="57"/>
      <c r="I567" s="57"/>
      <c r="R567" s="39"/>
      <c r="S567" s="39"/>
      <c r="T567" s="39"/>
      <c r="U567" s="39"/>
      <c r="V567" s="39"/>
      <c r="W567" s="39"/>
      <c r="X567" s="39"/>
      <c r="Y567" s="39"/>
      <c r="Z567" s="39"/>
    </row>
    <row r="568" spans="3:26" s="6" customFormat="1">
      <c r="C568" s="57"/>
      <c r="D568" s="57"/>
      <c r="E568" s="57"/>
      <c r="F568" s="57"/>
      <c r="G568" s="57"/>
      <c r="H568" s="57"/>
      <c r="I568" s="57"/>
      <c r="R568" s="39"/>
      <c r="S568" s="39"/>
      <c r="T568" s="39"/>
      <c r="U568" s="39"/>
      <c r="V568" s="39"/>
      <c r="W568" s="39"/>
      <c r="X568" s="39"/>
      <c r="Y568" s="39"/>
      <c r="Z568" s="39"/>
    </row>
    <row r="569" spans="3:26" s="6" customFormat="1">
      <c r="C569" s="57"/>
      <c r="D569" s="57"/>
      <c r="E569" s="57"/>
      <c r="F569" s="57"/>
      <c r="G569" s="57"/>
      <c r="H569" s="57"/>
      <c r="I569" s="57"/>
      <c r="R569" s="39"/>
      <c r="S569" s="39"/>
      <c r="T569" s="39"/>
      <c r="U569" s="39"/>
      <c r="V569" s="39"/>
      <c r="W569" s="39"/>
      <c r="X569" s="39"/>
      <c r="Y569" s="39"/>
      <c r="Z569" s="39"/>
    </row>
    <row r="570" spans="3:26" s="6" customFormat="1">
      <c r="C570" s="57"/>
      <c r="D570" s="57"/>
      <c r="E570" s="57"/>
      <c r="F570" s="57"/>
      <c r="G570" s="57"/>
      <c r="H570" s="57"/>
      <c r="I570" s="57"/>
      <c r="R570" s="39"/>
      <c r="S570" s="39"/>
      <c r="T570" s="39"/>
      <c r="U570" s="39"/>
      <c r="V570" s="39"/>
      <c r="W570" s="39"/>
      <c r="X570" s="39"/>
      <c r="Y570" s="39"/>
      <c r="Z570" s="39"/>
    </row>
    <row r="571" spans="3:26" s="6" customFormat="1">
      <c r="C571" s="57"/>
      <c r="D571" s="57"/>
      <c r="E571" s="57"/>
      <c r="F571" s="57"/>
      <c r="G571" s="57"/>
      <c r="H571" s="57"/>
      <c r="I571" s="57"/>
      <c r="R571" s="39"/>
      <c r="S571" s="39"/>
      <c r="T571" s="39"/>
      <c r="U571" s="39"/>
      <c r="V571" s="39"/>
      <c r="W571" s="39"/>
      <c r="X571" s="39"/>
      <c r="Y571" s="39"/>
      <c r="Z571" s="39"/>
    </row>
    <row r="572" spans="3:26" s="6" customFormat="1">
      <c r="C572" s="57"/>
      <c r="D572" s="57"/>
      <c r="E572" s="57"/>
      <c r="F572" s="57"/>
      <c r="G572" s="57"/>
      <c r="H572" s="57"/>
      <c r="I572" s="57"/>
      <c r="R572" s="39"/>
      <c r="S572" s="39"/>
      <c r="T572" s="39"/>
      <c r="U572" s="39"/>
      <c r="V572" s="39"/>
      <c r="W572" s="39"/>
      <c r="X572" s="39"/>
      <c r="Y572" s="39"/>
      <c r="Z572" s="39"/>
    </row>
    <row r="573" spans="3:26" s="6" customFormat="1">
      <c r="C573" s="57"/>
      <c r="D573" s="57"/>
      <c r="E573" s="57"/>
      <c r="F573" s="57"/>
      <c r="G573" s="57"/>
      <c r="H573" s="57"/>
      <c r="I573" s="57"/>
      <c r="R573" s="39"/>
      <c r="S573" s="39"/>
      <c r="T573" s="39"/>
      <c r="U573" s="39"/>
      <c r="V573" s="39"/>
      <c r="W573" s="39"/>
      <c r="X573" s="39"/>
      <c r="Y573" s="39"/>
      <c r="Z573" s="39"/>
    </row>
    <row r="574" spans="3:26" s="6" customFormat="1">
      <c r="C574" s="57"/>
      <c r="D574" s="57"/>
      <c r="E574" s="57"/>
      <c r="F574" s="57"/>
      <c r="G574" s="57"/>
      <c r="H574" s="57"/>
      <c r="I574" s="57"/>
      <c r="R574" s="39"/>
      <c r="S574" s="39"/>
      <c r="T574" s="39"/>
      <c r="U574" s="39"/>
      <c r="V574" s="39"/>
      <c r="W574" s="39"/>
      <c r="X574" s="39"/>
      <c r="Y574" s="39"/>
      <c r="Z574" s="39"/>
    </row>
    <row r="575" spans="3:26" s="6" customFormat="1">
      <c r="C575" s="57"/>
      <c r="D575" s="57"/>
      <c r="E575" s="57"/>
      <c r="F575" s="57"/>
      <c r="G575" s="57"/>
      <c r="H575" s="57"/>
      <c r="I575" s="57"/>
      <c r="R575" s="39"/>
      <c r="S575" s="39"/>
      <c r="T575" s="39"/>
      <c r="U575" s="39"/>
      <c r="V575" s="39"/>
      <c r="W575" s="39"/>
      <c r="X575" s="39"/>
      <c r="Y575" s="39"/>
      <c r="Z575" s="39"/>
    </row>
    <row r="576" spans="3:26" s="6" customFormat="1">
      <c r="C576" s="57"/>
      <c r="D576" s="57"/>
      <c r="E576" s="57"/>
      <c r="F576" s="57"/>
      <c r="G576" s="57"/>
      <c r="H576" s="57"/>
      <c r="I576" s="57"/>
      <c r="R576" s="39"/>
      <c r="S576" s="39"/>
      <c r="T576" s="39"/>
      <c r="U576" s="39"/>
      <c r="V576" s="39"/>
      <c r="W576" s="39"/>
      <c r="X576" s="39"/>
      <c r="Y576" s="39"/>
      <c r="Z576" s="39"/>
    </row>
    <row r="577" spans="3:26" s="6" customFormat="1">
      <c r="C577" s="57"/>
      <c r="D577" s="57"/>
      <c r="E577" s="57"/>
      <c r="F577" s="57"/>
      <c r="G577" s="57"/>
      <c r="H577" s="57"/>
      <c r="I577" s="57"/>
      <c r="R577" s="39"/>
      <c r="S577" s="39"/>
      <c r="T577" s="39"/>
      <c r="U577" s="39"/>
      <c r="V577" s="39"/>
      <c r="W577" s="39"/>
      <c r="X577" s="39"/>
      <c r="Y577" s="39"/>
      <c r="Z577" s="39"/>
    </row>
    <row r="578" spans="3:26" s="6" customFormat="1">
      <c r="C578" s="57"/>
      <c r="D578" s="57"/>
      <c r="E578" s="57"/>
      <c r="F578" s="57"/>
      <c r="G578" s="57"/>
      <c r="H578" s="57"/>
      <c r="I578" s="57"/>
      <c r="R578" s="39"/>
      <c r="S578" s="39"/>
      <c r="T578" s="39"/>
      <c r="U578" s="39"/>
      <c r="V578" s="39"/>
      <c r="W578" s="39"/>
      <c r="X578" s="39"/>
      <c r="Y578" s="39"/>
      <c r="Z578" s="39"/>
    </row>
    <row r="579" spans="3:26" s="6" customFormat="1">
      <c r="C579" s="57"/>
      <c r="D579" s="57"/>
      <c r="E579" s="57"/>
      <c r="F579" s="57"/>
      <c r="G579" s="57"/>
      <c r="H579" s="57"/>
      <c r="I579" s="57"/>
      <c r="R579" s="39"/>
      <c r="S579" s="39"/>
      <c r="T579" s="39"/>
      <c r="U579" s="39"/>
      <c r="V579" s="39"/>
      <c r="W579" s="39"/>
      <c r="X579" s="39"/>
      <c r="Y579" s="39"/>
      <c r="Z579" s="39"/>
    </row>
    <row r="580" spans="3:26" s="6" customFormat="1">
      <c r="C580" s="57"/>
      <c r="D580" s="57"/>
      <c r="E580" s="57"/>
      <c r="F580" s="57"/>
      <c r="G580" s="57"/>
      <c r="H580" s="57"/>
      <c r="I580" s="57"/>
      <c r="R580" s="39"/>
      <c r="S580" s="39"/>
      <c r="T580" s="39"/>
      <c r="U580" s="39"/>
      <c r="V580" s="39"/>
      <c r="W580" s="39"/>
      <c r="X580" s="39"/>
      <c r="Y580" s="39"/>
      <c r="Z580" s="39"/>
    </row>
    <row r="581" spans="3:26" s="6" customFormat="1">
      <c r="C581" s="57"/>
      <c r="D581" s="57"/>
      <c r="E581" s="57"/>
      <c r="F581" s="57"/>
      <c r="G581" s="57"/>
      <c r="H581" s="57"/>
      <c r="I581" s="57"/>
      <c r="R581" s="39"/>
      <c r="S581" s="39"/>
      <c r="T581" s="39"/>
      <c r="U581" s="39"/>
      <c r="V581" s="39"/>
      <c r="W581" s="39"/>
      <c r="X581" s="39"/>
      <c r="Y581" s="39"/>
      <c r="Z581" s="39"/>
    </row>
    <row r="582" spans="3:26" s="6" customFormat="1">
      <c r="C582" s="57"/>
      <c r="D582" s="57"/>
      <c r="E582" s="57"/>
      <c r="F582" s="57"/>
      <c r="G582" s="57"/>
      <c r="H582" s="57"/>
      <c r="I582" s="57"/>
      <c r="R582" s="39"/>
      <c r="S582" s="39"/>
      <c r="T582" s="39"/>
      <c r="U582" s="39"/>
      <c r="V582" s="39"/>
      <c r="W582" s="39"/>
      <c r="X582" s="39"/>
      <c r="Y582" s="39"/>
      <c r="Z582" s="39"/>
    </row>
    <row r="583" spans="3:26" s="6" customFormat="1">
      <c r="C583" s="57"/>
      <c r="D583" s="57"/>
      <c r="E583" s="57"/>
      <c r="F583" s="57"/>
      <c r="G583" s="57"/>
      <c r="H583" s="57"/>
      <c r="I583" s="57"/>
      <c r="R583" s="39"/>
      <c r="S583" s="39"/>
      <c r="T583" s="39"/>
      <c r="U583" s="39"/>
      <c r="V583" s="39"/>
      <c r="W583" s="39"/>
      <c r="X583" s="39"/>
      <c r="Y583" s="39"/>
      <c r="Z583" s="39"/>
    </row>
    <row r="584" spans="3:26" s="6" customFormat="1">
      <c r="C584" s="57"/>
      <c r="D584" s="57"/>
      <c r="E584" s="57"/>
      <c r="F584" s="57"/>
      <c r="G584" s="57"/>
      <c r="H584" s="57"/>
      <c r="I584" s="57"/>
      <c r="R584" s="39"/>
      <c r="S584" s="39"/>
      <c r="T584" s="39"/>
      <c r="U584" s="39"/>
      <c r="V584" s="39"/>
      <c r="W584" s="39"/>
      <c r="X584" s="39"/>
      <c r="Y584" s="39"/>
      <c r="Z584" s="39"/>
    </row>
    <row r="585" spans="3:26" s="6" customFormat="1">
      <c r="C585" s="57"/>
      <c r="D585" s="57"/>
      <c r="E585" s="57"/>
      <c r="F585" s="57"/>
      <c r="G585" s="57"/>
      <c r="H585" s="57"/>
      <c r="I585" s="57"/>
      <c r="R585" s="39"/>
      <c r="S585" s="39"/>
      <c r="T585" s="39"/>
      <c r="U585" s="39"/>
      <c r="V585" s="39"/>
      <c r="W585" s="39"/>
      <c r="X585" s="39"/>
      <c r="Y585" s="39"/>
      <c r="Z585" s="39"/>
    </row>
    <row r="586" spans="3:26" s="6" customFormat="1">
      <c r="C586" s="57"/>
      <c r="D586" s="57"/>
      <c r="E586" s="57"/>
      <c r="F586" s="57"/>
      <c r="G586" s="57"/>
      <c r="H586" s="57"/>
      <c r="I586" s="57"/>
      <c r="R586" s="39"/>
      <c r="S586" s="39"/>
      <c r="T586" s="39"/>
      <c r="U586" s="39"/>
      <c r="V586" s="39"/>
      <c r="W586" s="39"/>
      <c r="X586" s="39"/>
      <c r="Y586" s="39"/>
      <c r="Z586" s="39"/>
    </row>
    <row r="587" spans="3:26" s="6" customFormat="1">
      <c r="C587" s="57"/>
      <c r="D587" s="57"/>
      <c r="E587" s="57"/>
      <c r="F587" s="57"/>
      <c r="G587" s="57"/>
      <c r="H587" s="57"/>
      <c r="I587" s="57"/>
      <c r="R587" s="39"/>
      <c r="S587" s="39"/>
      <c r="T587" s="39"/>
      <c r="U587" s="39"/>
      <c r="V587" s="39"/>
      <c r="W587" s="39"/>
      <c r="X587" s="39"/>
      <c r="Y587" s="39"/>
      <c r="Z587" s="39"/>
    </row>
    <row r="588" spans="3:26" s="6" customFormat="1">
      <c r="C588" s="57"/>
      <c r="D588" s="57"/>
      <c r="E588" s="57"/>
      <c r="F588" s="57"/>
      <c r="G588" s="57"/>
      <c r="H588" s="57"/>
      <c r="I588" s="57"/>
      <c r="R588" s="39"/>
      <c r="S588" s="39"/>
      <c r="T588" s="39"/>
      <c r="U588" s="39"/>
      <c r="V588" s="39"/>
      <c r="W588" s="39"/>
      <c r="X588" s="39"/>
      <c r="Y588" s="39"/>
      <c r="Z588" s="39"/>
    </row>
    <row r="589" spans="3:26" s="6" customFormat="1">
      <c r="C589" s="57"/>
      <c r="D589" s="57"/>
      <c r="E589" s="57"/>
      <c r="F589" s="57"/>
      <c r="G589" s="57"/>
      <c r="H589" s="57"/>
      <c r="I589" s="57"/>
      <c r="R589" s="39"/>
      <c r="S589" s="39"/>
      <c r="T589" s="39"/>
      <c r="U589" s="39"/>
      <c r="V589" s="39"/>
      <c r="W589" s="39"/>
      <c r="X589" s="39"/>
      <c r="Y589" s="39"/>
      <c r="Z589" s="39"/>
    </row>
    <row r="590" spans="3:26" s="6" customFormat="1">
      <c r="C590" s="57"/>
      <c r="D590" s="57"/>
      <c r="E590" s="57"/>
      <c r="F590" s="57"/>
      <c r="G590" s="57"/>
      <c r="H590" s="57"/>
      <c r="I590" s="57"/>
      <c r="R590" s="39"/>
      <c r="S590" s="39"/>
      <c r="T590" s="39"/>
      <c r="U590" s="39"/>
      <c r="V590" s="39"/>
      <c r="W590" s="39"/>
      <c r="X590" s="39"/>
      <c r="Y590" s="39"/>
      <c r="Z590" s="39"/>
    </row>
    <row r="591" spans="3:26" s="6" customFormat="1">
      <c r="C591" s="57"/>
      <c r="D591" s="57"/>
      <c r="E591" s="57"/>
      <c r="F591" s="57"/>
      <c r="G591" s="57"/>
      <c r="H591" s="57"/>
      <c r="I591" s="57"/>
      <c r="R591" s="39"/>
      <c r="S591" s="39"/>
      <c r="T591" s="39"/>
      <c r="U591" s="39"/>
      <c r="V591" s="39"/>
      <c r="W591" s="39"/>
      <c r="X591" s="39"/>
      <c r="Y591" s="39"/>
      <c r="Z591" s="39"/>
    </row>
    <row r="592" spans="3:26" s="6" customFormat="1">
      <c r="C592" s="57"/>
      <c r="D592" s="57"/>
      <c r="E592" s="57"/>
      <c r="F592" s="57"/>
      <c r="G592" s="57"/>
      <c r="H592" s="57"/>
      <c r="I592" s="57"/>
      <c r="R592" s="39"/>
      <c r="S592" s="39"/>
      <c r="T592" s="39"/>
      <c r="U592" s="39"/>
      <c r="V592" s="39"/>
      <c r="W592" s="39"/>
      <c r="X592" s="39"/>
      <c r="Y592" s="39"/>
      <c r="Z592" s="39"/>
    </row>
    <row r="593" spans="3:26" s="6" customFormat="1">
      <c r="C593" s="57"/>
      <c r="D593" s="57"/>
      <c r="E593" s="57"/>
      <c r="F593" s="57"/>
      <c r="G593" s="57"/>
      <c r="H593" s="57"/>
      <c r="I593" s="57"/>
      <c r="R593" s="39"/>
      <c r="S593" s="39"/>
      <c r="T593" s="39"/>
      <c r="U593" s="39"/>
      <c r="V593" s="39"/>
      <c r="W593" s="39"/>
      <c r="X593" s="39"/>
      <c r="Y593" s="39"/>
      <c r="Z593" s="39"/>
    </row>
    <row r="594" spans="3:26" s="6" customFormat="1">
      <c r="C594" s="57"/>
      <c r="D594" s="57"/>
      <c r="E594" s="57"/>
      <c r="F594" s="57"/>
      <c r="G594" s="57"/>
      <c r="H594" s="57"/>
      <c r="I594" s="57"/>
      <c r="R594" s="39"/>
      <c r="S594" s="39"/>
      <c r="T594" s="39"/>
      <c r="U594" s="39"/>
      <c r="V594" s="39"/>
      <c r="W594" s="39"/>
      <c r="X594" s="39"/>
      <c r="Y594" s="39"/>
      <c r="Z594" s="39"/>
    </row>
    <row r="595" spans="3:26" s="6" customFormat="1">
      <c r="C595" s="57"/>
      <c r="D595" s="57"/>
      <c r="E595" s="57"/>
      <c r="F595" s="57"/>
      <c r="G595" s="57"/>
      <c r="H595" s="57"/>
      <c r="I595" s="57"/>
      <c r="R595" s="39"/>
      <c r="S595" s="39"/>
      <c r="T595" s="39"/>
      <c r="U595" s="39"/>
      <c r="V595" s="39"/>
      <c r="W595" s="39"/>
      <c r="X595" s="39"/>
      <c r="Y595" s="39"/>
      <c r="Z595" s="39"/>
    </row>
    <row r="596" spans="3:26" s="6" customFormat="1">
      <c r="C596" s="57"/>
      <c r="D596" s="57"/>
      <c r="E596" s="57"/>
      <c r="F596" s="57"/>
      <c r="G596" s="57"/>
      <c r="H596" s="57"/>
      <c r="I596" s="57"/>
      <c r="R596" s="39"/>
      <c r="S596" s="39"/>
      <c r="T596" s="39"/>
      <c r="U596" s="39"/>
      <c r="V596" s="39"/>
      <c r="W596" s="39"/>
      <c r="X596" s="39"/>
      <c r="Y596" s="39"/>
      <c r="Z596" s="39"/>
    </row>
    <row r="597" spans="3:26" s="6" customFormat="1">
      <c r="C597" s="57"/>
      <c r="D597" s="57"/>
      <c r="E597" s="57"/>
      <c r="F597" s="57"/>
      <c r="G597" s="57"/>
      <c r="H597" s="57"/>
      <c r="I597" s="57"/>
      <c r="R597" s="39"/>
      <c r="S597" s="39"/>
      <c r="T597" s="39"/>
      <c r="U597" s="39"/>
      <c r="V597" s="39"/>
      <c r="W597" s="39"/>
      <c r="X597" s="39"/>
      <c r="Y597" s="39"/>
      <c r="Z597" s="39"/>
    </row>
    <row r="598" spans="3:26" s="6" customFormat="1">
      <c r="C598" s="57"/>
      <c r="D598" s="57"/>
      <c r="E598" s="57"/>
      <c r="F598" s="57"/>
      <c r="G598" s="57"/>
      <c r="H598" s="57"/>
      <c r="I598" s="57"/>
      <c r="R598" s="39"/>
      <c r="S598" s="39"/>
      <c r="T598" s="39"/>
      <c r="U598" s="39"/>
      <c r="V598" s="39"/>
      <c r="W598" s="39"/>
      <c r="X598" s="39"/>
      <c r="Y598" s="39"/>
      <c r="Z598" s="39"/>
    </row>
    <row r="599" spans="3:26" s="6" customFormat="1">
      <c r="C599" s="57"/>
      <c r="D599" s="57"/>
      <c r="E599" s="57"/>
      <c r="F599" s="57"/>
      <c r="G599" s="57"/>
      <c r="H599" s="57"/>
      <c r="I599" s="57"/>
      <c r="R599" s="39"/>
      <c r="S599" s="39"/>
      <c r="T599" s="39"/>
      <c r="U599" s="39"/>
      <c r="V599" s="39"/>
      <c r="W599" s="39"/>
      <c r="X599" s="39"/>
      <c r="Y599" s="39"/>
      <c r="Z599" s="39"/>
    </row>
    <row r="600" spans="3:26" s="6" customFormat="1">
      <c r="C600" s="57"/>
      <c r="D600" s="57"/>
      <c r="E600" s="57"/>
      <c r="F600" s="57"/>
      <c r="G600" s="57"/>
      <c r="H600" s="57"/>
      <c r="I600" s="57"/>
      <c r="R600" s="39"/>
      <c r="S600" s="39"/>
      <c r="T600" s="39"/>
      <c r="U600" s="39"/>
      <c r="V600" s="39"/>
      <c r="W600" s="39"/>
      <c r="X600" s="39"/>
      <c r="Y600" s="39"/>
      <c r="Z600" s="39"/>
    </row>
    <row r="601" spans="3:26" s="6" customFormat="1">
      <c r="C601" s="57"/>
      <c r="D601" s="57"/>
      <c r="E601" s="57"/>
      <c r="F601" s="57"/>
      <c r="G601" s="57"/>
      <c r="H601" s="57"/>
      <c r="I601" s="57"/>
      <c r="R601" s="39"/>
      <c r="S601" s="39"/>
      <c r="T601" s="39"/>
      <c r="U601" s="39"/>
      <c r="V601" s="39"/>
      <c r="W601" s="39"/>
      <c r="X601" s="39"/>
      <c r="Y601" s="39"/>
      <c r="Z601" s="39"/>
    </row>
    <row r="602" spans="3:26" s="6" customFormat="1">
      <c r="C602" s="57"/>
      <c r="D602" s="57"/>
      <c r="E602" s="57"/>
      <c r="F602" s="57"/>
      <c r="G602" s="57"/>
      <c r="H602" s="57"/>
      <c r="I602" s="57"/>
      <c r="R602" s="39"/>
      <c r="S602" s="39"/>
      <c r="T602" s="39"/>
      <c r="U602" s="39"/>
      <c r="V602" s="39"/>
      <c r="W602" s="39"/>
      <c r="X602" s="39"/>
      <c r="Y602" s="39"/>
      <c r="Z602" s="39"/>
    </row>
    <row r="603" spans="3:26" s="6" customFormat="1">
      <c r="C603" s="57"/>
      <c r="D603" s="57"/>
      <c r="E603" s="57"/>
      <c r="F603" s="57"/>
      <c r="G603" s="57"/>
      <c r="H603" s="57"/>
      <c r="I603" s="57"/>
      <c r="R603" s="39"/>
      <c r="S603" s="39"/>
      <c r="T603" s="39"/>
      <c r="U603" s="39"/>
      <c r="V603" s="39"/>
      <c r="W603" s="39"/>
      <c r="X603" s="39"/>
      <c r="Y603" s="39"/>
      <c r="Z603" s="39"/>
    </row>
    <row r="604" spans="3:26" s="6" customFormat="1">
      <c r="C604" s="57"/>
      <c r="D604" s="57"/>
      <c r="E604" s="57"/>
      <c r="F604" s="57"/>
      <c r="G604" s="57"/>
      <c r="H604" s="57"/>
      <c r="I604" s="57"/>
      <c r="R604" s="39"/>
      <c r="S604" s="39"/>
      <c r="T604" s="39"/>
      <c r="U604" s="39"/>
      <c r="V604" s="39"/>
      <c r="W604" s="39"/>
      <c r="X604" s="39"/>
      <c r="Y604" s="39"/>
      <c r="Z604" s="39"/>
    </row>
    <row r="605" spans="3:26" s="6" customFormat="1">
      <c r="C605" s="57"/>
      <c r="D605" s="57"/>
      <c r="E605" s="57"/>
      <c r="F605" s="57"/>
      <c r="G605" s="57"/>
      <c r="H605" s="57"/>
      <c r="I605" s="57"/>
      <c r="R605" s="39"/>
      <c r="S605" s="39"/>
      <c r="T605" s="39"/>
      <c r="U605" s="39"/>
      <c r="V605" s="39"/>
      <c r="W605" s="39"/>
      <c r="X605" s="39"/>
      <c r="Y605" s="39"/>
      <c r="Z605" s="39"/>
    </row>
    <row r="606" spans="3:26" s="6" customFormat="1">
      <c r="C606" s="57"/>
      <c r="D606" s="57"/>
      <c r="E606" s="57"/>
      <c r="F606" s="57"/>
      <c r="G606" s="57"/>
      <c r="H606" s="57"/>
      <c r="I606" s="57"/>
      <c r="R606" s="39"/>
      <c r="S606" s="39"/>
      <c r="T606" s="39"/>
      <c r="U606" s="39"/>
      <c r="V606" s="39"/>
      <c r="W606" s="39"/>
      <c r="X606" s="39"/>
      <c r="Y606" s="39"/>
      <c r="Z606" s="39"/>
    </row>
    <row r="607" spans="3:26" s="6" customFormat="1">
      <c r="C607" s="57"/>
      <c r="D607" s="57"/>
      <c r="E607" s="57"/>
      <c r="F607" s="57"/>
      <c r="G607" s="57"/>
      <c r="H607" s="57"/>
      <c r="I607" s="57"/>
      <c r="R607" s="39"/>
      <c r="S607" s="39"/>
      <c r="T607" s="39"/>
      <c r="U607" s="39"/>
      <c r="V607" s="39"/>
      <c r="W607" s="39"/>
      <c r="X607" s="39"/>
      <c r="Y607" s="39"/>
      <c r="Z607" s="39"/>
    </row>
    <row r="608" spans="3:26" s="6" customFormat="1">
      <c r="C608" s="57"/>
      <c r="D608" s="57"/>
      <c r="E608" s="57"/>
      <c r="F608" s="57"/>
      <c r="G608" s="57"/>
      <c r="H608" s="57"/>
      <c r="I608" s="57"/>
      <c r="R608" s="39"/>
      <c r="S608" s="39"/>
      <c r="T608" s="39"/>
      <c r="U608" s="39"/>
      <c r="V608" s="39"/>
      <c r="W608" s="39"/>
      <c r="X608" s="39"/>
      <c r="Y608" s="39"/>
      <c r="Z608" s="39"/>
    </row>
    <row r="609" spans="3:26" s="6" customFormat="1">
      <c r="C609" s="57"/>
      <c r="D609" s="57"/>
      <c r="E609" s="57"/>
      <c r="F609" s="57"/>
      <c r="G609" s="57"/>
      <c r="H609" s="57"/>
      <c r="I609" s="57"/>
      <c r="R609" s="39"/>
      <c r="S609" s="39"/>
      <c r="T609" s="39"/>
      <c r="U609" s="39"/>
      <c r="V609" s="39"/>
      <c r="W609" s="39"/>
      <c r="X609" s="39"/>
      <c r="Y609" s="39"/>
      <c r="Z609" s="39"/>
    </row>
    <row r="610" spans="3:26" s="6" customFormat="1">
      <c r="C610" s="57"/>
      <c r="D610" s="57"/>
      <c r="E610" s="57"/>
      <c r="F610" s="57"/>
      <c r="G610" s="57"/>
      <c r="H610" s="57"/>
      <c r="I610" s="57"/>
      <c r="R610" s="39"/>
      <c r="S610" s="39"/>
      <c r="T610" s="39"/>
      <c r="U610" s="39"/>
      <c r="V610" s="39"/>
      <c r="W610" s="39"/>
      <c r="X610" s="39"/>
      <c r="Y610" s="39"/>
      <c r="Z610" s="39"/>
    </row>
    <row r="611" spans="3:26" s="6" customFormat="1">
      <c r="C611" s="57"/>
      <c r="D611" s="57"/>
      <c r="E611" s="57"/>
      <c r="F611" s="57"/>
      <c r="G611" s="57"/>
      <c r="H611" s="57"/>
      <c r="I611" s="57"/>
      <c r="R611" s="39"/>
      <c r="S611" s="39"/>
      <c r="T611" s="39"/>
      <c r="U611" s="39"/>
      <c r="V611" s="39"/>
      <c r="W611" s="39"/>
      <c r="X611" s="39"/>
      <c r="Y611" s="39"/>
      <c r="Z611" s="39"/>
    </row>
    <row r="612" spans="3:26" s="6" customFormat="1">
      <c r="C612" s="57"/>
      <c r="D612" s="57"/>
      <c r="E612" s="57"/>
      <c r="F612" s="57"/>
      <c r="G612" s="57"/>
      <c r="H612" s="57"/>
      <c r="I612" s="57"/>
      <c r="R612" s="39"/>
      <c r="S612" s="39"/>
      <c r="T612" s="39"/>
      <c r="U612" s="39"/>
      <c r="V612" s="39"/>
      <c r="W612" s="39"/>
      <c r="X612" s="39"/>
      <c r="Y612" s="39"/>
      <c r="Z612" s="39"/>
    </row>
    <row r="613" spans="3:26" s="6" customFormat="1">
      <c r="C613" s="57"/>
      <c r="D613" s="57"/>
      <c r="E613" s="57"/>
      <c r="F613" s="57"/>
      <c r="G613" s="57"/>
      <c r="H613" s="57"/>
      <c r="I613" s="57"/>
      <c r="R613" s="39"/>
      <c r="S613" s="39"/>
      <c r="T613" s="39"/>
      <c r="U613" s="39"/>
      <c r="V613" s="39"/>
      <c r="W613" s="39"/>
      <c r="X613" s="39"/>
      <c r="Y613" s="39"/>
      <c r="Z613" s="39"/>
    </row>
    <row r="614" spans="3:26" s="6" customFormat="1">
      <c r="C614" s="57"/>
      <c r="D614" s="57"/>
      <c r="E614" s="57"/>
      <c r="F614" s="57"/>
      <c r="G614" s="57"/>
      <c r="H614" s="57"/>
      <c r="I614" s="57"/>
      <c r="R614" s="39"/>
      <c r="S614" s="39"/>
      <c r="T614" s="39"/>
      <c r="U614" s="39"/>
      <c r="V614" s="39"/>
      <c r="W614" s="39"/>
      <c r="X614" s="39"/>
      <c r="Y614" s="39"/>
      <c r="Z614" s="39"/>
    </row>
    <row r="615" spans="3:26" s="6" customFormat="1">
      <c r="C615" s="57"/>
      <c r="D615" s="57"/>
      <c r="E615" s="57"/>
      <c r="F615" s="57"/>
      <c r="G615" s="57"/>
      <c r="H615" s="57"/>
      <c r="I615" s="57"/>
      <c r="R615" s="39"/>
      <c r="S615" s="39"/>
      <c r="T615" s="39"/>
      <c r="U615" s="39"/>
      <c r="V615" s="39"/>
      <c r="W615" s="39"/>
      <c r="X615" s="39"/>
      <c r="Y615" s="39"/>
      <c r="Z615" s="39"/>
    </row>
    <row r="616" spans="3:26" s="6" customFormat="1">
      <c r="C616" s="57"/>
      <c r="D616" s="57"/>
      <c r="E616" s="57"/>
      <c r="F616" s="57"/>
      <c r="G616" s="57"/>
      <c r="H616" s="57"/>
      <c r="I616" s="57"/>
      <c r="R616" s="39"/>
      <c r="S616" s="39"/>
      <c r="T616" s="39"/>
      <c r="U616" s="39"/>
      <c r="V616" s="39"/>
      <c r="W616" s="39"/>
      <c r="X616" s="39"/>
      <c r="Y616" s="39"/>
      <c r="Z616" s="39"/>
    </row>
    <row r="617" spans="3:26" s="6" customFormat="1">
      <c r="C617" s="57"/>
      <c r="D617" s="57"/>
      <c r="E617" s="57"/>
      <c r="F617" s="57"/>
      <c r="G617" s="57"/>
      <c r="H617" s="57"/>
      <c r="I617" s="57"/>
      <c r="R617" s="39"/>
      <c r="S617" s="39"/>
      <c r="T617" s="39"/>
      <c r="U617" s="39"/>
      <c r="V617" s="39"/>
      <c r="W617" s="39"/>
      <c r="X617" s="39"/>
      <c r="Y617" s="39"/>
      <c r="Z617" s="39"/>
    </row>
    <row r="618" spans="3:26" s="6" customFormat="1">
      <c r="C618" s="57"/>
      <c r="D618" s="57"/>
      <c r="E618" s="57"/>
      <c r="F618" s="57"/>
      <c r="G618" s="57"/>
      <c r="H618" s="57"/>
      <c r="I618" s="57"/>
      <c r="R618" s="39"/>
      <c r="S618" s="39"/>
      <c r="T618" s="39"/>
      <c r="U618" s="39"/>
      <c r="V618" s="39"/>
      <c r="W618" s="39"/>
      <c r="X618" s="39"/>
      <c r="Y618" s="39"/>
      <c r="Z618" s="39"/>
    </row>
    <row r="619" spans="3:26" s="6" customFormat="1">
      <c r="C619" s="57"/>
      <c r="D619" s="57"/>
      <c r="E619" s="57"/>
      <c r="F619" s="57"/>
      <c r="G619" s="57"/>
      <c r="H619" s="57"/>
      <c r="I619" s="57"/>
      <c r="R619" s="39"/>
      <c r="S619" s="39"/>
      <c r="T619" s="39"/>
      <c r="U619" s="39"/>
      <c r="V619" s="39"/>
      <c r="W619" s="39"/>
      <c r="X619" s="39"/>
      <c r="Y619" s="39"/>
      <c r="Z619" s="39"/>
    </row>
    <row r="620" spans="3:26" s="6" customFormat="1">
      <c r="C620" s="57"/>
      <c r="D620" s="57"/>
      <c r="E620" s="57"/>
      <c r="F620" s="57"/>
      <c r="G620" s="57"/>
      <c r="H620" s="57"/>
      <c r="I620" s="57"/>
      <c r="R620" s="39"/>
      <c r="S620" s="39"/>
      <c r="T620" s="39"/>
      <c r="U620" s="39"/>
      <c r="V620" s="39"/>
      <c r="W620" s="39"/>
      <c r="X620" s="39"/>
      <c r="Y620" s="39"/>
      <c r="Z620" s="39"/>
    </row>
    <row r="621" spans="3:26" s="6" customFormat="1">
      <c r="C621" s="57"/>
      <c r="D621" s="57"/>
      <c r="E621" s="57"/>
      <c r="F621" s="57"/>
      <c r="G621" s="57"/>
      <c r="H621" s="57"/>
      <c r="I621" s="57"/>
      <c r="R621" s="39"/>
      <c r="S621" s="39"/>
      <c r="T621" s="39"/>
      <c r="U621" s="39"/>
      <c r="V621" s="39"/>
      <c r="W621" s="39"/>
      <c r="X621" s="39"/>
      <c r="Y621" s="39"/>
      <c r="Z621" s="39"/>
    </row>
    <row r="622" spans="3:26" s="6" customFormat="1">
      <c r="C622" s="57"/>
      <c r="D622" s="57"/>
      <c r="E622" s="57"/>
      <c r="F622" s="57"/>
      <c r="G622" s="57"/>
      <c r="H622" s="57"/>
      <c r="I622" s="57"/>
      <c r="R622" s="39"/>
      <c r="S622" s="39"/>
      <c r="T622" s="39"/>
      <c r="U622" s="39"/>
      <c r="V622" s="39"/>
      <c r="W622" s="39"/>
      <c r="X622" s="39"/>
      <c r="Y622" s="39"/>
      <c r="Z622" s="39"/>
    </row>
    <row r="623" spans="3:26" s="6" customFormat="1">
      <c r="C623" s="57"/>
      <c r="D623" s="57"/>
      <c r="E623" s="57"/>
      <c r="F623" s="57"/>
      <c r="G623" s="57"/>
      <c r="H623" s="57"/>
      <c r="I623" s="57"/>
      <c r="R623" s="39"/>
      <c r="S623" s="39"/>
      <c r="T623" s="39"/>
      <c r="U623" s="39"/>
      <c r="V623" s="39"/>
      <c r="W623" s="39"/>
      <c r="X623" s="39"/>
      <c r="Y623" s="39"/>
      <c r="Z623" s="39"/>
    </row>
    <row r="624" spans="3:26" s="6" customFormat="1">
      <c r="C624" s="57"/>
      <c r="D624" s="57"/>
      <c r="E624" s="57"/>
      <c r="F624" s="57"/>
      <c r="G624" s="57"/>
      <c r="H624" s="57"/>
      <c r="I624" s="57"/>
      <c r="R624" s="39"/>
      <c r="S624" s="39"/>
      <c r="T624" s="39"/>
      <c r="U624" s="39"/>
      <c r="V624" s="39"/>
      <c r="W624" s="39"/>
      <c r="X624" s="39"/>
      <c r="Y624" s="39"/>
      <c r="Z624" s="39"/>
    </row>
    <row r="625" spans="3:26" s="6" customFormat="1">
      <c r="C625" s="57"/>
      <c r="D625" s="57"/>
      <c r="E625" s="57"/>
      <c r="F625" s="57"/>
      <c r="G625" s="57"/>
      <c r="H625" s="57"/>
      <c r="I625" s="57"/>
      <c r="R625" s="39"/>
      <c r="S625" s="39"/>
      <c r="T625" s="39"/>
      <c r="U625" s="39"/>
      <c r="V625" s="39"/>
      <c r="W625" s="39"/>
      <c r="X625" s="39"/>
      <c r="Y625" s="39"/>
      <c r="Z625" s="39"/>
    </row>
    <row r="626" spans="3:26" s="6" customFormat="1">
      <c r="C626" s="57"/>
      <c r="D626" s="57"/>
      <c r="E626" s="57"/>
      <c r="F626" s="57"/>
      <c r="G626" s="57"/>
      <c r="H626" s="57"/>
      <c r="I626" s="57"/>
      <c r="R626" s="39"/>
      <c r="S626" s="39"/>
      <c r="T626" s="39"/>
      <c r="U626" s="39"/>
      <c r="V626" s="39"/>
      <c r="W626" s="39"/>
      <c r="X626" s="39"/>
      <c r="Y626" s="39"/>
      <c r="Z626" s="39"/>
    </row>
    <row r="627" spans="3:26" s="6" customFormat="1">
      <c r="C627" s="57"/>
      <c r="D627" s="57"/>
      <c r="E627" s="57"/>
      <c r="F627" s="57"/>
      <c r="G627" s="57"/>
      <c r="H627" s="57"/>
      <c r="I627" s="57"/>
      <c r="R627" s="39"/>
      <c r="S627" s="39"/>
      <c r="T627" s="39"/>
      <c r="U627" s="39"/>
      <c r="V627" s="39"/>
      <c r="W627" s="39"/>
      <c r="X627" s="39"/>
      <c r="Y627" s="39"/>
      <c r="Z627" s="39"/>
    </row>
    <row r="628" spans="3:26" s="6" customFormat="1">
      <c r="C628" s="57"/>
      <c r="D628" s="57"/>
      <c r="E628" s="57"/>
      <c r="F628" s="57"/>
      <c r="G628" s="57"/>
      <c r="H628" s="57"/>
      <c r="I628" s="57"/>
      <c r="R628" s="39"/>
      <c r="S628" s="39"/>
      <c r="T628" s="39"/>
      <c r="U628" s="39"/>
      <c r="V628" s="39"/>
      <c r="W628" s="39"/>
      <c r="X628" s="39"/>
      <c r="Y628" s="39"/>
      <c r="Z628" s="39"/>
    </row>
    <row r="629" spans="3:26" s="6" customFormat="1">
      <c r="C629" s="57"/>
      <c r="D629" s="57"/>
      <c r="E629" s="57"/>
      <c r="F629" s="57"/>
      <c r="G629" s="57"/>
      <c r="H629" s="57"/>
      <c r="I629" s="57"/>
      <c r="R629" s="39"/>
      <c r="S629" s="39"/>
      <c r="T629" s="39"/>
      <c r="U629" s="39"/>
      <c r="V629" s="39"/>
      <c r="W629" s="39"/>
      <c r="X629" s="39"/>
      <c r="Y629" s="39"/>
      <c r="Z629" s="39"/>
    </row>
    <row r="630" spans="3:26" s="6" customFormat="1">
      <c r="C630" s="57"/>
      <c r="D630" s="57"/>
      <c r="E630" s="57"/>
      <c r="F630" s="57"/>
      <c r="G630" s="57"/>
      <c r="H630" s="57"/>
      <c r="I630" s="57"/>
      <c r="R630" s="39"/>
      <c r="S630" s="39"/>
      <c r="T630" s="39"/>
      <c r="U630" s="39"/>
      <c r="V630" s="39"/>
      <c r="W630" s="39"/>
      <c r="X630" s="39"/>
      <c r="Y630" s="39"/>
      <c r="Z630" s="39"/>
    </row>
    <row r="631" spans="3:26" s="6" customFormat="1">
      <c r="C631" s="57"/>
      <c r="D631" s="57"/>
      <c r="E631" s="57"/>
      <c r="F631" s="57"/>
      <c r="G631" s="57"/>
      <c r="H631" s="57"/>
      <c r="I631" s="57"/>
      <c r="R631" s="39"/>
      <c r="S631" s="39"/>
      <c r="T631" s="39"/>
      <c r="U631" s="39"/>
      <c r="V631" s="39"/>
      <c r="W631" s="39"/>
      <c r="X631" s="39"/>
      <c r="Y631" s="39"/>
      <c r="Z631" s="39"/>
    </row>
    <row r="632" spans="3:26" s="6" customFormat="1">
      <c r="C632" s="57"/>
      <c r="D632" s="57"/>
      <c r="E632" s="57"/>
      <c r="F632" s="57"/>
      <c r="G632" s="57"/>
      <c r="H632" s="57"/>
      <c r="I632" s="57"/>
      <c r="R632" s="39"/>
      <c r="S632" s="39"/>
      <c r="T632" s="39"/>
      <c r="U632" s="39"/>
      <c r="V632" s="39"/>
      <c r="W632" s="39"/>
      <c r="X632" s="39"/>
      <c r="Y632" s="39"/>
      <c r="Z632" s="39"/>
    </row>
    <row r="633" spans="3:26" s="6" customFormat="1">
      <c r="C633" s="57"/>
      <c r="D633" s="57"/>
      <c r="E633" s="57"/>
      <c r="F633" s="57"/>
      <c r="G633" s="57"/>
      <c r="H633" s="57"/>
      <c r="I633" s="57"/>
      <c r="R633" s="39"/>
      <c r="S633" s="39"/>
      <c r="T633" s="39"/>
      <c r="U633" s="39"/>
      <c r="V633" s="39"/>
      <c r="W633" s="39"/>
      <c r="X633" s="39"/>
      <c r="Y633" s="39"/>
      <c r="Z633" s="39"/>
    </row>
    <row r="634" spans="3:26" s="6" customFormat="1">
      <c r="C634" s="57"/>
      <c r="D634" s="57"/>
      <c r="E634" s="57"/>
      <c r="F634" s="57"/>
      <c r="G634" s="57"/>
      <c r="H634" s="57"/>
      <c r="I634" s="57"/>
      <c r="R634" s="39"/>
      <c r="S634" s="39"/>
      <c r="T634" s="39"/>
      <c r="U634" s="39"/>
      <c r="V634" s="39"/>
      <c r="W634" s="39"/>
      <c r="X634" s="39"/>
      <c r="Y634" s="39"/>
      <c r="Z634" s="39"/>
    </row>
    <row r="635" spans="3:26" s="6" customFormat="1">
      <c r="C635" s="57"/>
      <c r="D635" s="57"/>
      <c r="E635" s="57"/>
      <c r="F635" s="57"/>
      <c r="G635" s="57"/>
      <c r="H635" s="57"/>
      <c r="I635" s="57"/>
      <c r="R635" s="39"/>
      <c r="S635" s="39"/>
      <c r="T635" s="39"/>
      <c r="U635" s="39"/>
      <c r="V635" s="39"/>
      <c r="W635" s="39"/>
      <c r="X635" s="39"/>
      <c r="Y635" s="39"/>
      <c r="Z635" s="39"/>
    </row>
    <row r="636" spans="3:26" s="6" customFormat="1">
      <c r="C636" s="57"/>
      <c r="D636" s="57"/>
      <c r="E636" s="57"/>
      <c r="F636" s="57"/>
      <c r="G636" s="57"/>
      <c r="H636" s="57"/>
      <c r="I636" s="57"/>
      <c r="R636" s="39"/>
      <c r="S636" s="39"/>
      <c r="T636" s="39"/>
      <c r="U636" s="39"/>
      <c r="V636" s="39"/>
      <c r="W636" s="39"/>
      <c r="X636" s="39"/>
      <c r="Y636" s="39"/>
      <c r="Z636" s="39"/>
    </row>
    <row r="637" spans="3:26" s="6" customFormat="1">
      <c r="C637" s="57"/>
      <c r="D637" s="57"/>
      <c r="E637" s="57"/>
      <c r="F637" s="57"/>
      <c r="G637" s="57"/>
      <c r="H637" s="57"/>
      <c r="I637" s="57"/>
      <c r="R637" s="39"/>
      <c r="S637" s="39"/>
      <c r="T637" s="39"/>
      <c r="U637" s="39"/>
      <c r="V637" s="39"/>
      <c r="W637" s="39"/>
      <c r="X637" s="39"/>
      <c r="Y637" s="39"/>
      <c r="Z637" s="39"/>
    </row>
    <row r="638" spans="3:26" s="6" customFormat="1">
      <c r="C638" s="57"/>
      <c r="D638" s="57"/>
      <c r="E638" s="57"/>
      <c r="F638" s="57"/>
      <c r="G638" s="57"/>
      <c r="H638" s="57"/>
      <c r="I638" s="57"/>
      <c r="R638" s="39"/>
      <c r="S638" s="39"/>
      <c r="T638" s="39"/>
      <c r="U638" s="39"/>
      <c r="V638" s="39"/>
      <c r="W638" s="39"/>
      <c r="X638" s="39"/>
      <c r="Y638" s="39"/>
      <c r="Z638" s="39"/>
    </row>
    <row r="639" spans="3:26" s="6" customFormat="1">
      <c r="C639" s="57"/>
      <c r="D639" s="57"/>
      <c r="E639" s="57"/>
      <c r="F639" s="57"/>
      <c r="G639" s="57"/>
      <c r="H639" s="57"/>
      <c r="I639" s="57"/>
      <c r="R639" s="39"/>
      <c r="S639" s="39"/>
      <c r="T639" s="39"/>
      <c r="U639" s="39"/>
      <c r="V639" s="39"/>
      <c r="W639" s="39"/>
      <c r="X639" s="39"/>
      <c r="Y639" s="39"/>
      <c r="Z639" s="39"/>
    </row>
    <row r="640" spans="3:26" s="6" customFormat="1">
      <c r="C640" s="57"/>
      <c r="D640" s="57"/>
      <c r="E640" s="57"/>
      <c r="F640" s="57"/>
      <c r="G640" s="57"/>
      <c r="H640" s="57"/>
      <c r="I640" s="57"/>
      <c r="R640" s="39"/>
      <c r="S640" s="39"/>
      <c r="T640" s="39"/>
      <c r="U640" s="39"/>
      <c r="V640" s="39"/>
      <c r="W640" s="39"/>
      <c r="X640" s="39"/>
      <c r="Y640" s="39"/>
      <c r="Z640" s="39"/>
    </row>
    <row r="641" spans="3:26" s="6" customFormat="1">
      <c r="C641" s="57"/>
      <c r="D641" s="57"/>
      <c r="E641" s="57"/>
      <c r="F641" s="57"/>
      <c r="G641" s="57"/>
      <c r="H641" s="57"/>
      <c r="I641" s="57"/>
      <c r="R641" s="39"/>
      <c r="S641" s="39"/>
      <c r="T641" s="39"/>
      <c r="U641" s="39"/>
      <c r="V641" s="39"/>
      <c r="W641" s="39"/>
      <c r="X641" s="39"/>
      <c r="Y641" s="39"/>
      <c r="Z641" s="39"/>
    </row>
    <row r="642" spans="3:26" s="6" customFormat="1">
      <c r="C642" s="57"/>
      <c r="D642" s="57"/>
      <c r="E642" s="57"/>
      <c r="F642" s="57"/>
      <c r="G642" s="57"/>
      <c r="H642" s="57"/>
      <c r="I642" s="57"/>
      <c r="R642" s="39"/>
      <c r="S642" s="39"/>
      <c r="T642" s="39"/>
      <c r="U642" s="39"/>
      <c r="V642" s="39"/>
      <c r="W642" s="39"/>
      <c r="X642" s="39"/>
      <c r="Y642" s="39"/>
      <c r="Z642" s="39"/>
    </row>
    <row r="643" spans="3:26" s="6" customFormat="1">
      <c r="C643" s="57"/>
      <c r="D643" s="57"/>
      <c r="E643" s="57"/>
      <c r="F643" s="57"/>
      <c r="G643" s="57"/>
      <c r="H643" s="57"/>
      <c r="I643" s="57"/>
      <c r="R643" s="39"/>
      <c r="S643" s="39"/>
      <c r="T643" s="39"/>
      <c r="U643" s="39"/>
      <c r="V643" s="39"/>
      <c r="W643" s="39"/>
      <c r="X643" s="39"/>
      <c r="Y643" s="39"/>
      <c r="Z643" s="39"/>
    </row>
    <row r="644" spans="3:26" s="6" customFormat="1">
      <c r="C644" s="57"/>
      <c r="D644" s="57"/>
      <c r="E644" s="57"/>
      <c r="F644" s="57"/>
      <c r="G644" s="57"/>
      <c r="H644" s="57"/>
      <c r="I644" s="57"/>
      <c r="R644" s="39"/>
      <c r="S644" s="39"/>
      <c r="T644" s="39"/>
      <c r="U644" s="39"/>
      <c r="V644" s="39"/>
      <c r="W644" s="39"/>
      <c r="X644" s="39"/>
      <c r="Y644" s="39"/>
      <c r="Z644" s="39"/>
    </row>
    <row r="645" spans="3:26" s="6" customFormat="1">
      <c r="C645" s="57"/>
      <c r="D645" s="57"/>
      <c r="E645" s="57"/>
      <c r="F645" s="57"/>
      <c r="G645" s="57"/>
      <c r="H645" s="57"/>
      <c r="I645" s="57"/>
      <c r="R645" s="39"/>
      <c r="S645" s="39"/>
      <c r="T645" s="39"/>
      <c r="U645" s="39"/>
      <c r="V645" s="39"/>
      <c r="W645" s="39"/>
      <c r="X645" s="39"/>
      <c r="Y645" s="39"/>
      <c r="Z645" s="39"/>
    </row>
    <row r="646" spans="3:26" s="6" customFormat="1">
      <c r="C646" s="57"/>
      <c r="D646" s="57"/>
      <c r="E646" s="57"/>
      <c r="F646" s="57"/>
      <c r="G646" s="57"/>
      <c r="H646" s="57"/>
      <c r="I646" s="57"/>
      <c r="R646" s="39"/>
      <c r="S646" s="39"/>
      <c r="T646" s="39"/>
      <c r="U646" s="39"/>
      <c r="V646" s="39"/>
      <c r="W646" s="39"/>
      <c r="X646" s="39"/>
      <c r="Y646" s="39"/>
      <c r="Z646" s="39"/>
    </row>
    <row r="647" spans="3:26" s="6" customFormat="1">
      <c r="C647" s="57"/>
      <c r="D647" s="57"/>
      <c r="E647" s="57"/>
      <c r="F647" s="57"/>
      <c r="G647" s="57"/>
      <c r="H647" s="57"/>
      <c r="I647" s="57"/>
      <c r="R647" s="39"/>
      <c r="S647" s="39"/>
      <c r="T647" s="39"/>
      <c r="U647" s="39"/>
      <c r="V647" s="39"/>
      <c r="W647" s="39"/>
      <c r="X647" s="39"/>
      <c r="Y647" s="39"/>
      <c r="Z647" s="39"/>
    </row>
    <row r="648" spans="3:26" s="6" customFormat="1">
      <c r="C648" s="57"/>
      <c r="D648" s="57"/>
      <c r="E648" s="57"/>
      <c r="F648" s="57"/>
      <c r="G648" s="57"/>
      <c r="H648" s="57"/>
      <c r="I648" s="57"/>
      <c r="R648" s="39"/>
      <c r="S648" s="39"/>
      <c r="T648" s="39"/>
      <c r="U648" s="39"/>
      <c r="V648" s="39"/>
      <c r="W648" s="39"/>
      <c r="X648" s="39"/>
      <c r="Y648" s="39"/>
      <c r="Z648" s="39"/>
    </row>
    <row r="649" spans="3:26" s="6" customFormat="1">
      <c r="C649" s="57"/>
      <c r="D649" s="57"/>
      <c r="E649" s="57"/>
      <c r="F649" s="57"/>
      <c r="G649" s="57"/>
      <c r="H649" s="57"/>
      <c r="I649" s="57"/>
      <c r="R649" s="39"/>
      <c r="S649" s="39"/>
      <c r="T649" s="39"/>
      <c r="U649" s="39"/>
      <c r="V649" s="39"/>
      <c r="W649" s="39"/>
      <c r="X649" s="39"/>
      <c r="Y649" s="39"/>
      <c r="Z649" s="39"/>
    </row>
    <row r="650" spans="3:26" s="6" customFormat="1">
      <c r="C650" s="57"/>
      <c r="D650" s="57"/>
      <c r="E650" s="57"/>
      <c r="F650" s="57"/>
      <c r="G650" s="57"/>
      <c r="H650" s="57"/>
      <c r="I650" s="57"/>
      <c r="R650" s="39"/>
      <c r="S650" s="39"/>
      <c r="T650" s="39"/>
      <c r="U650" s="39"/>
      <c r="V650" s="39"/>
      <c r="W650" s="39"/>
      <c r="X650" s="39"/>
      <c r="Y650" s="39"/>
      <c r="Z650" s="39"/>
    </row>
    <row r="651" spans="3:26" s="6" customFormat="1">
      <c r="C651" s="57"/>
      <c r="D651" s="57"/>
      <c r="E651" s="57"/>
      <c r="F651" s="57"/>
      <c r="G651" s="57"/>
      <c r="H651" s="57"/>
      <c r="I651" s="57"/>
      <c r="R651" s="39"/>
      <c r="S651" s="39"/>
      <c r="T651" s="39"/>
      <c r="U651" s="39"/>
      <c r="V651" s="39"/>
      <c r="W651" s="39"/>
      <c r="X651" s="39"/>
      <c r="Y651" s="39"/>
      <c r="Z651" s="39"/>
    </row>
    <row r="652" spans="3:26" s="6" customFormat="1">
      <c r="C652" s="57"/>
      <c r="D652" s="57"/>
      <c r="E652" s="57"/>
      <c r="F652" s="57"/>
      <c r="G652" s="57"/>
      <c r="H652" s="57"/>
      <c r="I652" s="57"/>
      <c r="R652" s="39"/>
      <c r="S652" s="39"/>
      <c r="T652" s="39"/>
      <c r="U652" s="39"/>
      <c r="V652" s="39"/>
      <c r="W652" s="39"/>
      <c r="X652" s="39"/>
      <c r="Y652" s="39"/>
      <c r="Z652" s="39"/>
    </row>
    <row r="653" spans="3:26" s="6" customFormat="1">
      <c r="C653" s="57"/>
      <c r="D653" s="57"/>
      <c r="E653" s="57"/>
      <c r="F653" s="57"/>
      <c r="G653" s="57"/>
      <c r="H653" s="57"/>
      <c r="I653" s="57"/>
      <c r="R653" s="39"/>
      <c r="S653" s="39"/>
      <c r="T653" s="39"/>
      <c r="U653" s="39"/>
      <c r="V653" s="39"/>
      <c r="W653" s="39"/>
      <c r="X653" s="39"/>
      <c r="Y653" s="39"/>
      <c r="Z653" s="39"/>
    </row>
    <row r="654" spans="3:26" s="6" customFormat="1">
      <c r="C654" s="57"/>
      <c r="D654" s="57"/>
      <c r="E654" s="57"/>
      <c r="F654" s="57"/>
      <c r="G654" s="57"/>
      <c r="H654" s="57"/>
      <c r="I654" s="57"/>
      <c r="R654" s="39"/>
      <c r="S654" s="39"/>
      <c r="T654" s="39"/>
      <c r="U654" s="39"/>
      <c r="V654" s="39"/>
      <c r="W654" s="39"/>
      <c r="X654" s="39"/>
      <c r="Y654" s="39"/>
      <c r="Z654" s="39"/>
    </row>
    <row r="655" spans="3:26" s="6" customFormat="1">
      <c r="C655" s="57"/>
      <c r="D655" s="57"/>
      <c r="E655" s="57"/>
      <c r="F655" s="57"/>
      <c r="G655" s="57"/>
      <c r="H655" s="57"/>
      <c r="I655" s="57"/>
      <c r="R655" s="39"/>
      <c r="S655" s="39"/>
      <c r="T655" s="39"/>
      <c r="U655" s="39"/>
      <c r="V655" s="39"/>
      <c r="W655" s="39"/>
      <c r="X655" s="39"/>
      <c r="Y655" s="39"/>
      <c r="Z655" s="39"/>
    </row>
    <row r="656" spans="3:26" s="6" customFormat="1">
      <c r="C656" s="57"/>
      <c r="D656" s="57"/>
      <c r="E656" s="57"/>
      <c r="F656" s="57"/>
      <c r="G656" s="57"/>
      <c r="H656" s="57"/>
      <c r="I656" s="57"/>
      <c r="R656" s="39"/>
      <c r="S656" s="39"/>
      <c r="T656" s="39"/>
      <c r="U656" s="39"/>
      <c r="V656" s="39"/>
      <c r="W656" s="39"/>
      <c r="X656" s="39"/>
      <c r="Y656" s="39"/>
      <c r="Z656" s="39"/>
    </row>
    <row r="657" spans="3:26" s="6" customFormat="1">
      <c r="C657" s="57"/>
      <c r="D657" s="57"/>
      <c r="E657" s="57"/>
      <c r="F657" s="57"/>
      <c r="G657" s="57"/>
      <c r="H657" s="57"/>
      <c r="I657" s="57"/>
      <c r="R657" s="39"/>
      <c r="S657" s="39"/>
      <c r="T657" s="39"/>
      <c r="U657" s="39"/>
      <c r="V657" s="39"/>
      <c r="W657" s="39"/>
      <c r="X657" s="39"/>
      <c r="Y657" s="39"/>
      <c r="Z657" s="39"/>
    </row>
    <row r="658" spans="3:26" s="6" customFormat="1">
      <c r="C658" s="57"/>
      <c r="D658" s="57"/>
      <c r="E658" s="57"/>
      <c r="F658" s="57"/>
      <c r="G658" s="57"/>
      <c r="H658" s="57"/>
      <c r="I658" s="57"/>
      <c r="R658" s="39"/>
      <c r="S658" s="39"/>
      <c r="T658" s="39"/>
      <c r="U658" s="39"/>
      <c r="V658" s="39"/>
      <c r="W658" s="39"/>
      <c r="X658" s="39"/>
      <c r="Y658" s="39"/>
      <c r="Z658" s="39"/>
    </row>
    <row r="659" spans="3:26" s="6" customFormat="1">
      <c r="C659" s="57"/>
      <c r="D659" s="57"/>
      <c r="E659" s="57"/>
      <c r="F659" s="57"/>
      <c r="G659" s="57"/>
      <c r="H659" s="57"/>
      <c r="I659" s="57"/>
      <c r="R659" s="39"/>
      <c r="S659" s="39"/>
      <c r="T659" s="39"/>
      <c r="U659" s="39"/>
      <c r="V659" s="39"/>
      <c r="W659" s="39"/>
      <c r="X659" s="39"/>
      <c r="Y659" s="39"/>
      <c r="Z659" s="39"/>
    </row>
    <row r="660" spans="3:26" s="6" customFormat="1">
      <c r="C660" s="57"/>
      <c r="D660" s="57"/>
      <c r="E660" s="57"/>
      <c r="F660" s="57"/>
      <c r="G660" s="57"/>
      <c r="H660" s="57"/>
      <c r="I660" s="57"/>
      <c r="R660" s="39"/>
      <c r="S660" s="39"/>
      <c r="T660" s="39"/>
      <c r="U660" s="39"/>
      <c r="V660" s="39"/>
      <c r="W660" s="39"/>
      <c r="X660" s="39"/>
      <c r="Y660" s="39"/>
      <c r="Z660" s="39"/>
    </row>
    <row r="661" spans="3:26" s="6" customFormat="1">
      <c r="C661" s="57"/>
      <c r="D661" s="57"/>
      <c r="E661" s="57"/>
      <c r="F661" s="57"/>
      <c r="G661" s="57"/>
      <c r="H661" s="57"/>
      <c r="I661" s="57"/>
      <c r="R661" s="39"/>
      <c r="S661" s="39"/>
      <c r="T661" s="39"/>
      <c r="U661" s="39"/>
      <c r="V661" s="39"/>
      <c r="W661" s="39"/>
      <c r="X661" s="39"/>
      <c r="Y661" s="39"/>
      <c r="Z661" s="39"/>
    </row>
    <row r="662" spans="3:26" s="6" customFormat="1">
      <c r="C662" s="57"/>
      <c r="D662" s="57"/>
      <c r="E662" s="57"/>
      <c r="F662" s="57"/>
      <c r="G662" s="57"/>
      <c r="H662" s="57"/>
      <c r="I662" s="57"/>
      <c r="R662" s="39"/>
      <c r="S662" s="39"/>
      <c r="T662" s="39"/>
      <c r="U662" s="39"/>
      <c r="V662" s="39"/>
      <c r="W662" s="39"/>
      <c r="X662" s="39"/>
      <c r="Y662" s="39"/>
      <c r="Z662" s="39"/>
    </row>
    <row r="663" spans="3:26" s="6" customFormat="1">
      <c r="C663" s="57"/>
      <c r="D663" s="57"/>
      <c r="E663" s="57"/>
      <c r="F663" s="57"/>
      <c r="G663" s="57"/>
      <c r="H663" s="57"/>
      <c r="I663" s="57"/>
      <c r="R663" s="39"/>
      <c r="S663" s="39"/>
      <c r="T663" s="39"/>
      <c r="U663" s="39"/>
      <c r="V663" s="39"/>
      <c r="W663" s="39"/>
      <c r="X663" s="39"/>
      <c r="Y663" s="39"/>
      <c r="Z663" s="39"/>
    </row>
    <row r="664" spans="3:26" s="6" customFormat="1">
      <c r="C664" s="57"/>
      <c r="D664" s="57"/>
      <c r="E664" s="57"/>
      <c r="F664" s="57"/>
      <c r="G664" s="57"/>
      <c r="H664" s="57"/>
      <c r="I664" s="57"/>
      <c r="R664" s="39"/>
      <c r="S664" s="39"/>
      <c r="T664" s="39"/>
      <c r="U664" s="39"/>
      <c r="V664" s="39"/>
      <c r="W664" s="39"/>
      <c r="X664" s="39"/>
      <c r="Y664" s="39"/>
      <c r="Z664" s="39"/>
    </row>
    <row r="665" spans="3:26" s="6" customFormat="1">
      <c r="C665" s="57"/>
      <c r="D665" s="57"/>
      <c r="E665" s="57"/>
      <c r="F665" s="57"/>
      <c r="G665" s="57"/>
      <c r="H665" s="57"/>
      <c r="I665" s="57"/>
      <c r="R665" s="39"/>
      <c r="S665" s="39"/>
      <c r="T665" s="39"/>
      <c r="U665" s="39"/>
      <c r="V665" s="39"/>
      <c r="W665" s="39"/>
      <c r="X665" s="39"/>
      <c r="Y665" s="39"/>
      <c r="Z665" s="39"/>
    </row>
    <row r="666" spans="3:26" s="6" customFormat="1">
      <c r="C666" s="57"/>
      <c r="D666" s="57"/>
      <c r="E666" s="57"/>
      <c r="F666" s="57"/>
      <c r="G666" s="57"/>
      <c r="H666" s="57"/>
      <c r="I666" s="57"/>
      <c r="R666" s="39"/>
      <c r="S666" s="39"/>
      <c r="T666" s="39"/>
      <c r="U666" s="39"/>
      <c r="V666" s="39"/>
      <c r="W666" s="39"/>
      <c r="X666" s="39"/>
      <c r="Y666" s="39"/>
      <c r="Z666" s="39"/>
    </row>
    <row r="667" spans="3:26" s="6" customFormat="1">
      <c r="C667" s="57"/>
      <c r="D667" s="57"/>
      <c r="E667" s="57"/>
      <c r="F667" s="57"/>
      <c r="G667" s="57"/>
      <c r="H667" s="57"/>
      <c r="I667" s="57"/>
      <c r="R667" s="39"/>
      <c r="S667" s="39"/>
      <c r="T667" s="39"/>
      <c r="U667" s="39"/>
      <c r="V667" s="39"/>
      <c r="W667" s="39"/>
      <c r="X667" s="39"/>
      <c r="Y667" s="39"/>
      <c r="Z667" s="39"/>
    </row>
    <row r="668" spans="3:26" s="6" customFormat="1">
      <c r="C668" s="57"/>
      <c r="D668" s="57"/>
      <c r="E668" s="57"/>
      <c r="F668" s="57"/>
      <c r="G668" s="57"/>
      <c r="H668" s="57"/>
      <c r="I668" s="57"/>
      <c r="R668" s="39"/>
      <c r="S668" s="39"/>
      <c r="T668" s="39"/>
      <c r="U668" s="39"/>
      <c r="V668" s="39"/>
      <c r="W668" s="39"/>
      <c r="X668" s="39"/>
      <c r="Y668" s="39"/>
      <c r="Z668" s="39"/>
    </row>
    <row r="669" spans="3:26" s="6" customFormat="1">
      <c r="C669" s="57"/>
      <c r="D669" s="57"/>
      <c r="E669" s="57"/>
      <c r="F669" s="57"/>
      <c r="G669" s="57"/>
      <c r="H669" s="57"/>
      <c r="I669" s="57"/>
      <c r="R669" s="39"/>
      <c r="S669" s="39"/>
      <c r="T669" s="39"/>
      <c r="U669" s="39"/>
      <c r="V669" s="39"/>
      <c r="W669" s="39"/>
      <c r="X669" s="39"/>
      <c r="Y669" s="39"/>
      <c r="Z669" s="39"/>
    </row>
    <row r="670" spans="3:26" s="6" customFormat="1">
      <c r="C670" s="57"/>
      <c r="D670" s="57"/>
      <c r="E670" s="57"/>
      <c r="F670" s="57"/>
      <c r="G670" s="57"/>
      <c r="H670" s="57"/>
      <c r="I670" s="57"/>
      <c r="R670" s="39"/>
      <c r="S670" s="39"/>
      <c r="T670" s="39"/>
      <c r="U670" s="39"/>
      <c r="V670" s="39"/>
      <c r="W670" s="39"/>
      <c r="X670" s="39"/>
      <c r="Y670" s="39"/>
      <c r="Z670" s="39"/>
    </row>
    <row r="671" spans="3:26" s="6" customFormat="1">
      <c r="C671" s="57"/>
      <c r="D671" s="57"/>
      <c r="E671" s="57"/>
      <c r="F671" s="57"/>
      <c r="G671" s="57"/>
      <c r="H671" s="57"/>
      <c r="I671" s="57"/>
      <c r="R671" s="39"/>
      <c r="S671" s="39"/>
      <c r="T671" s="39"/>
      <c r="U671" s="39"/>
      <c r="V671" s="39"/>
      <c r="W671" s="39"/>
      <c r="X671" s="39"/>
      <c r="Y671" s="39"/>
      <c r="Z671" s="39"/>
    </row>
    <row r="672" spans="3:26" s="6" customFormat="1">
      <c r="C672" s="57"/>
      <c r="D672" s="57"/>
      <c r="E672" s="57"/>
      <c r="F672" s="57"/>
      <c r="G672" s="57"/>
      <c r="H672" s="57"/>
      <c r="I672" s="57"/>
      <c r="R672" s="39"/>
      <c r="S672" s="39"/>
      <c r="T672" s="39"/>
      <c r="U672" s="39"/>
      <c r="V672" s="39"/>
      <c r="W672" s="39"/>
      <c r="X672" s="39"/>
      <c r="Y672" s="39"/>
      <c r="Z672" s="39"/>
    </row>
    <row r="673" spans="3:26" s="6" customFormat="1">
      <c r="C673" s="57"/>
      <c r="D673" s="57"/>
      <c r="E673" s="57"/>
      <c r="F673" s="57"/>
      <c r="G673" s="57"/>
      <c r="H673" s="57"/>
      <c r="I673" s="57"/>
      <c r="R673" s="39"/>
      <c r="S673" s="39"/>
      <c r="T673" s="39"/>
      <c r="U673" s="39"/>
      <c r="V673" s="39"/>
      <c r="W673" s="39"/>
      <c r="X673" s="39"/>
      <c r="Y673" s="39"/>
      <c r="Z673" s="39"/>
    </row>
    <row r="674" spans="3:26" s="6" customFormat="1">
      <c r="C674" s="57"/>
      <c r="D674" s="57"/>
      <c r="E674" s="57"/>
      <c r="F674" s="57"/>
      <c r="G674" s="57"/>
      <c r="H674" s="57"/>
      <c r="I674" s="57"/>
      <c r="R674" s="39"/>
      <c r="S674" s="39"/>
      <c r="T674" s="39"/>
      <c r="U674" s="39"/>
      <c r="V674" s="39"/>
      <c r="W674" s="39"/>
      <c r="X674" s="39"/>
      <c r="Y674" s="39"/>
      <c r="Z674" s="39"/>
    </row>
    <row r="675" spans="3:26" s="6" customFormat="1">
      <c r="C675" s="57"/>
      <c r="D675" s="57"/>
      <c r="E675" s="57"/>
      <c r="F675" s="57"/>
      <c r="G675" s="57"/>
      <c r="H675" s="57"/>
      <c r="I675" s="57"/>
      <c r="R675" s="39"/>
      <c r="S675" s="39"/>
      <c r="T675" s="39"/>
      <c r="U675" s="39"/>
      <c r="V675" s="39"/>
      <c r="W675" s="39"/>
      <c r="X675" s="39"/>
      <c r="Y675" s="39"/>
      <c r="Z675" s="39"/>
    </row>
    <row r="676" spans="3:26" s="6" customFormat="1">
      <c r="C676" s="57"/>
      <c r="D676" s="57"/>
      <c r="E676" s="57"/>
      <c r="F676" s="57"/>
      <c r="G676" s="57"/>
      <c r="H676" s="57"/>
      <c r="I676" s="57"/>
      <c r="R676" s="39"/>
      <c r="S676" s="39"/>
      <c r="T676" s="39"/>
      <c r="U676" s="39"/>
      <c r="V676" s="39"/>
      <c r="W676" s="39"/>
      <c r="X676" s="39"/>
      <c r="Y676" s="39"/>
      <c r="Z676" s="39"/>
    </row>
    <row r="677" spans="3:26" s="6" customFormat="1">
      <c r="C677" s="57"/>
      <c r="D677" s="57"/>
      <c r="E677" s="57"/>
      <c r="F677" s="57"/>
      <c r="G677" s="57"/>
      <c r="H677" s="57"/>
      <c r="I677" s="57"/>
      <c r="R677" s="39"/>
      <c r="S677" s="39"/>
      <c r="T677" s="39"/>
      <c r="U677" s="39"/>
      <c r="V677" s="39"/>
      <c r="W677" s="39"/>
      <c r="X677" s="39"/>
      <c r="Y677" s="39"/>
      <c r="Z677" s="39"/>
    </row>
    <row r="678" spans="3:26" s="6" customFormat="1">
      <c r="C678" s="57"/>
      <c r="D678" s="57"/>
      <c r="E678" s="57"/>
      <c r="F678" s="57"/>
      <c r="G678" s="57"/>
      <c r="H678" s="57"/>
      <c r="I678" s="57"/>
      <c r="R678" s="39"/>
      <c r="S678" s="39"/>
      <c r="T678" s="39"/>
      <c r="U678" s="39"/>
      <c r="V678" s="39"/>
      <c r="W678" s="39"/>
      <c r="X678" s="39"/>
      <c r="Y678" s="39"/>
      <c r="Z678" s="39"/>
    </row>
    <row r="679" spans="3:26" s="6" customFormat="1">
      <c r="C679" s="57"/>
      <c r="D679" s="57"/>
      <c r="E679" s="57"/>
      <c r="F679" s="57"/>
      <c r="G679" s="57"/>
      <c r="H679" s="57"/>
      <c r="I679" s="57"/>
      <c r="R679" s="39"/>
      <c r="S679" s="39"/>
      <c r="T679" s="39"/>
      <c r="U679" s="39"/>
      <c r="V679" s="39"/>
      <c r="W679" s="39"/>
      <c r="X679" s="39"/>
      <c r="Y679" s="39"/>
      <c r="Z679" s="39"/>
    </row>
    <row r="680" spans="3:26" s="6" customFormat="1">
      <c r="C680" s="57"/>
      <c r="D680" s="57"/>
      <c r="E680" s="57"/>
      <c r="F680" s="57"/>
      <c r="G680" s="57"/>
      <c r="H680" s="57"/>
      <c r="I680" s="57"/>
      <c r="R680" s="39"/>
      <c r="S680" s="39"/>
      <c r="T680" s="39"/>
      <c r="U680" s="39"/>
      <c r="V680" s="39"/>
      <c r="W680" s="39"/>
      <c r="X680" s="39"/>
      <c r="Y680" s="39"/>
      <c r="Z680" s="39"/>
    </row>
    <row r="681" spans="3:26" s="6" customFormat="1">
      <c r="C681" s="57"/>
      <c r="D681" s="57"/>
      <c r="E681" s="57"/>
      <c r="F681" s="57"/>
      <c r="G681" s="57"/>
      <c r="H681" s="57"/>
      <c r="I681" s="57"/>
      <c r="R681" s="39"/>
      <c r="S681" s="39"/>
      <c r="T681" s="39"/>
      <c r="U681" s="39"/>
      <c r="V681" s="39"/>
      <c r="W681" s="39"/>
      <c r="X681" s="39"/>
      <c r="Y681" s="39"/>
      <c r="Z681" s="39"/>
    </row>
    <row r="682" spans="3:26" s="6" customFormat="1">
      <c r="C682" s="57"/>
      <c r="D682" s="57"/>
      <c r="E682" s="57"/>
      <c r="F682" s="57"/>
      <c r="G682" s="57"/>
      <c r="H682" s="57"/>
      <c r="I682" s="57"/>
      <c r="R682" s="39"/>
      <c r="S682" s="39"/>
      <c r="T682" s="39"/>
      <c r="U682" s="39"/>
      <c r="V682" s="39"/>
      <c r="W682" s="39"/>
      <c r="X682" s="39"/>
      <c r="Y682" s="39"/>
      <c r="Z682" s="39"/>
    </row>
    <row r="683" spans="3:26" s="6" customFormat="1">
      <c r="C683" s="57"/>
      <c r="D683" s="57"/>
      <c r="E683" s="57"/>
      <c r="F683" s="57"/>
      <c r="G683" s="57"/>
      <c r="H683" s="57"/>
      <c r="I683" s="57"/>
      <c r="R683" s="39"/>
      <c r="S683" s="39"/>
      <c r="T683" s="39"/>
      <c r="U683" s="39"/>
      <c r="V683" s="39"/>
      <c r="W683" s="39"/>
      <c r="X683" s="39"/>
      <c r="Y683" s="39"/>
      <c r="Z683" s="39"/>
    </row>
    <row r="684" spans="3:26" s="6" customFormat="1">
      <c r="C684" s="57"/>
      <c r="D684" s="57"/>
      <c r="E684" s="57"/>
      <c r="F684" s="57"/>
      <c r="G684" s="57"/>
      <c r="H684" s="57"/>
      <c r="I684" s="57"/>
      <c r="R684" s="39"/>
      <c r="S684" s="39"/>
      <c r="T684" s="39"/>
      <c r="U684" s="39"/>
      <c r="V684" s="39"/>
      <c r="W684" s="39"/>
      <c r="X684" s="39"/>
      <c r="Y684" s="39"/>
      <c r="Z684" s="39"/>
    </row>
    <row r="685" spans="3:26" s="6" customFormat="1">
      <c r="C685" s="57"/>
      <c r="D685" s="57"/>
      <c r="E685" s="57"/>
      <c r="F685" s="57"/>
      <c r="G685" s="57"/>
      <c r="H685" s="57"/>
      <c r="I685" s="57"/>
      <c r="R685" s="39"/>
      <c r="S685" s="39"/>
      <c r="T685" s="39"/>
      <c r="U685" s="39"/>
      <c r="V685" s="39"/>
      <c r="W685" s="39"/>
      <c r="X685" s="39"/>
      <c r="Y685" s="39"/>
      <c r="Z685" s="39"/>
    </row>
    <row r="686" spans="3:26" s="6" customFormat="1">
      <c r="C686" s="57"/>
      <c r="D686" s="57"/>
      <c r="E686" s="57"/>
      <c r="F686" s="57"/>
      <c r="G686" s="57"/>
      <c r="H686" s="57"/>
      <c r="I686" s="57"/>
      <c r="R686" s="39"/>
      <c r="S686" s="39"/>
      <c r="T686" s="39"/>
      <c r="U686" s="39"/>
      <c r="V686" s="39"/>
      <c r="W686" s="39"/>
      <c r="X686" s="39"/>
      <c r="Y686" s="39"/>
      <c r="Z686" s="39"/>
    </row>
    <row r="687" spans="3:26" s="6" customFormat="1">
      <c r="C687" s="57"/>
      <c r="D687" s="57"/>
      <c r="E687" s="57"/>
      <c r="F687" s="57"/>
      <c r="G687" s="57"/>
      <c r="H687" s="57"/>
      <c r="I687" s="57"/>
      <c r="R687" s="39"/>
      <c r="S687" s="39"/>
      <c r="T687" s="39"/>
      <c r="U687" s="39"/>
      <c r="V687" s="39"/>
      <c r="W687" s="39"/>
      <c r="X687" s="39"/>
      <c r="Y687" s="39"/>
      <c r="Z687" s="39"/>
    </row>
    <row r="688" spans="3:26" s="6" customFormat="1">
      <c r="C688" s="57"/>
      <c r="D688" s="57"/>
      <c r="E688" s="57"/>
      <c r="F688" s="57"/>
      <c r="G688" s="57"/>
      <c r="H688" s="57"/>
      <c r="I688" s="57"/>
      <c r="R688" s="39"/>
      <c r="S688" s="39"/>
      <c r="T688" s="39"/>
      <c r="U688" s="39"/>
      <c r="V688" s="39"/>
      <c r="W688" s="39"/>
      <c r="X688" s="39"/>
      <c r="Y688" s="39"/>
      <c r="Z688" s="39"/>
    </row>
    <row r="689" spans="3:26" s="6" customFormat="1">
      <c r="C689" s="57"/>
      <c r="D689" s="57"/>
      <c r="E689" s="57"/>
      <c r="F689" s="57"/>
      <c r="G689" s="57"/>
      <c r="H689" s="57"/>
      <c r="I689" s="57"/>
      <c r="R689" s="39"/>
      <c r="S689" s="39"/>
      <c r="T689" s="39"/>
      <c r="U689" s="39"/>
      <c r="V689" s="39"/>
      <c r="W689" s="39"/>
      <c r="X689" s="39"/>
      <c r="Y689" s="39"/>
      <c r="Z689" s="39"/>
    </row>
    <row r="690" spans="3:26" s="6" customFormat="1">
      <c r="C690" s="57"/>
      <c r="D690" s="57"/>
      <c r="E690" s="57"/>
      <c r="F690" s="57"/>
      <c r="G690" s="57"/>
      <c r="H690" s="57"/>
      <c r="I690" s="57"/>
      <c r="R690" s="39"/>
      <c r="S690" s="39"/>
      <c r="T690" s="39"/>
      <c r="U690" s="39"/>
      <c r="V690" s="39"/>
      <c r="W690" s="39"/>
      <c r="X690" s="39"/>
      <c r="Y690" s="39"/>
      <c r="Z690" s="39"/>
    </row>
    <row r="691" spans="3:26" s="6" customFormat="1">
      <c r="C691" s="57"/>
      <c r="D691" s="57"/>
      <c r="E691" s="57"/>
      <c r="F691" s="57"/>
      <c r="G691" s="57"/>
      <c r="H691" s="57"/>
      <c r="I691" s="57"/>
      <c r="R691" s="39"/>
      <c r="S691" s="39"/>
      <c r="T691" s="39"/>
      <c r="U691" s="39"/>
      <c r="V691" s="39"/>
      <c r="W691" s="39"/>
      <c r="X691" s="39"/>
      <c r="Y691" s="39"/>
      <c r="Z691" s="39"/>
    </row>
    <row r="692" spans="3:26" s="6" customFormat="1">
      <c r="C692" s="57"/>
      <c r="D692" s="57"/>
      <c r="E692" s="57"/>
      <c r="F692" s="57"/>
      <c r="G692" s="57"/>
      <c r="H692" s="57"/>
      <c r="I692" s="57"/>
      <c r="R692" s="39"/>
      <c r="S692" s="39"/>
      <c r="T692" s="39"/>
      <c r="U692" s="39"/>
      <c r="V692" s="39"/>
      <c r="W692" s="39"/>
      <c r="X692" s="39"/>
      <c r="Y692" s="39"/>
      <c r="Z692" s="39"/>
    </row>
    <row r="693" spans="3:26" s="6" customFormat="1">
      <c r="C693" s="57"/>
      <c r="D693" s="57"/>
      <c r="E693" s="57"/>
      <c r="F693" s="57"/>
      <c r="G693" s="57"/>
      <c r="H693" s="57"/>
      <c r="I693" s="57"/>
      <c r="R693" s="39"/>
      <c r="S693" s="39"/>
      <c r="T693" s="39"/>
      <c r="U693" s="39"/>
      <c r="V693" s="39"/>
      <c r="W693" s="39"/>
      <c r="X693" s="39"/>
      <c r="Y693" s="39"/>
      <c r="Z693" s="39"/>
    </row>
    <row r="694" spans="3:26" s="6" customFormat="1">
      <c r="C694" s="57"/>
      <c r="D694" s="57"/>
      <c r="E694" s="57"/>
      <c r="F694" s="57"/>
      <c r="G694" s="57"/>
      <c r="H694" s="57"/>
      <c r="I694" s="57"/>
      <c r="R694" s="39"/>
      <c r="S694" s="39"/>
      <c r="T694" s="39"/>
      <c r="U694" s="39"/>
      <c r="V694" s="39"/>
      <c r="W694" s="39"/>
      <c r="X694" s="39"/>
      <c r="Y694" s="39"/>
      <c r="Z694" s="39"/>
    </row>
    <row r="695" spans="3:26" s="6" customFormat="1">
      <c r="C695" s="57"/>
      <c r="D695" s="57"/>
      <c r="E695" s="57"/>
      <c r="F695" s="57"/>
      <c r="G695" s="57"/>
      <c r="H695" s="57"/>
      <c r="I695" s="57"/>
      <c r="R695" s="39"/>
      <c r="S695" s="39"/>
      <c r="T695" s="39"/>
      <c r="U695" s="39"/>
      <c r="V695" s="39"/>
      <c r="W695" s="39"/>
      <c r="X695" s="39"/>
      <c r="Y695" s="39"/>
      <c r="Z695" s="39"/>
    </row>
    <row r="696" spans="3:26" s="6" customFormat="1">
      <c r="C696" s="57"/>
      <c r="D696" s="57"/>
      <c r="E696" s="57"/>
      <c r="F696" s="57"/>
      <c r="G696" s="57"/>
      <c r="H696" s="57"/>
      <c r="I696" s="57"/>
      <c r="R696" s="39"/>
      <c r="S696" s="39"/>
      <c r="T696" s="39"/>
      <c r="U696" s="39"/>
      <c r="V696" s="39"/>
      <c r="W696" s="39"/>
      <c r="X696" s="39"/>
      <c r="Y696" s="39"/>
      <c r="Z696" s="39"/>
    </row>
    <row r="697" spans="3:26" s="6" customFormat="1">
      <c r="C697" s="57"/>
      <c r="D697" s="57"/>
      <c r="E697" s="57"/>
      <c r="F697" s="57"/>
      <c r="G697" s="57"/>
      <c r="H697" s="57"/>
      <c r="I697" s="57"/>
      <c r="R697" s="39"/>
      <c r="S697" s="39"/>
      <c r="T697" s="39"/>
      <c r="U697" s="39"/>
      <c r="V697" s="39"/>
      <c r="W697" s="39"/>
      <c r="X697" s="39"/>
      <c r="Y697" s="39"/>
      <c r="Z697" s="39"/>
    </row>
    <row r="698" spans="3:26" s="6" customFormat="1">
      <c r="C698" s="57"/>
      <c r="D698" s="57"/>
      <c r="E698" s="57"/>
      <c r="F698" s="57"/>
      <c r="G698" s="57"/>
      <c r="H698" s="57"/>
      <c r="I698" s="57"/>
      <c r="R698" s="39"/>
      <c r="S698" s="39"/>
      <c r="T698" s="39"/>
      <c r="U698" s="39"/>
      <c r="V698" s="39"/>
      <c r="W698" s="39"/>
      <c r="X698" s="39"/>
      <c r="Y698" s="39"/>
      <c r="Z698" s="39"/>
    </row>
    <row r="699" spans="3:26" s="6" customFormat="1">
      <c r="C699" s="57"/>
      <c r="D699" s="57"/>
      <c r="E699" s="57"/>
      <c r="F699" s="57"/>
      <c r="G699" s="57"/>
      <c r="H699" s="57"/>
      <c r="I699" s="57"/>
      <c r="R699" s="39"/>
      <c r="S699" s="39"/>
      <c r="T699" s="39"/>
      <c r="U699" s="39"/>
      <c r="V699" s="39"/>
      <c r="W699" s="39"/>
      <c r="X699" s="39"/>
      <c r="Y699" s="39"/>
      <c r="Z699" s="39"/>
    </row>
    <row r="700" spans="3:26" s="6" customFormat="1">
      <c r="C700" s="57"/>
      <c r="D700" s="57"/>
      <c r="E700" s="57"/>
      <c r="F700" s="57"/>
      <c r="G700" s="57"/>
      <c r="H700" s="57"/>
      <c r="I700" s="57"/>
      <c r="R700" s="39"/>
      <c r="S700" s="39"/>
      <c r="T700" s="39"/>
      <c r="U700" s="39"/>
      <c r="V700" s="39"/>
      <c r="W700" s="39"/>
      <c r="X700" s="39"/>
      <c r="Y700" s="39"/>
      <c r="Z700" s="39"/>
    </row>
    <row r="701" spans="3:26" s="6" customFormat="1">
      <c r="C701" s="57"/>
      <c r="D701" s="57"/>
      <c r="E701" s="57"/>
      <c r="F701" s="57"/>
      <c r="G701" s="57"/>
      <c r="H701" s="57"/>
      <c r="I701" s="57"/>
      <c r="R701" s="39"/>
      <c r="S701" s="39"/>
      <c r="T701" s="39"/>
      <c r="U701" s="39"/>
      <c r="V701" s="39"/>
      <c r="W701" s="39"/>
      <c r="X701" s="39"/>
      <c r="Y701" s="39"/>
      <c r="Z701" s="39"/>
    </row>
    <row r="702" spans="3:26" s="6" customFormat="1">
      <c r="C702" s="57"/>
      <c r="D702" s="57"/>
      <c r="E702" s="57"/>
      <c r="F702" s="57"/>
      <c r="G702" s="57"/>
      <c r="H702" s="57"/>
      <c r="I702" s="57"/>
      <c r="R702" s="39"/>
      <c r="S702" s="39"/>
      <c r="T702" s="39"/>
      <c r="U702" s="39"/>
      <c r="V702" s="39"/>
      <c r="W702" s="39"/>
      <c r="X702" s="39"/>
      <c r="Y702" s="39"/>
      <c r="Z702" s="39"/>
    </row>
    <row r="703" spans="3:26" s="6" customFormat="1">
      <c r="C703" s="57"/>
      <c r="D703" s="57"/>
      <c r="E703" s="57"/>
      <c r="F703" s="57"/>
      <c r="G703" s="57"/>
      <c r="H703" s="57"/>
      <c r="I703" s="57"/>
      <c r="R703" s="39"/>
      <c r="S703" s="39"/>
      <c r="T703" s="39"/>
      <c r="U703" s="39"/>
      <c r="V703" s="39"/>
      <c r="W703" s="39"/>
      <c r="X703" s="39"/>
      <c r="Y703" s="39"/>
      <c r="Z703" s="39"/>
    </row>
    <row r="704" spans="3:26" s="6" customFormat="1">
      <c r="C704" s="57"/>
      <c r="D704" s="57"/>
      <c r="E704" s="57"/>
      <c r="F704" s="57"/>
      <c r="G704" s="57"/>
      <c r="H704" s="57"/>
      <c r="I704" s="57"/>
      <c r="R704" s="39"/>
      <c r="S704" s="39"/>
      <c r="T704" s="39"/>
      <c r="U704" s="39"/>
      <c r="V704" s="39"/>
      <c r="W704" s="39"/>
      <c r="X704" s="39"/>
      <c r="Y704" s="39"/>
      <c r="Z704" s="39"/>
    </row>
    <row r="705" spans="3:26" s="6" customFormat="1">
      <c r="C705" s="57"/>
      <c r="D705" s="57"/>
      <c r="E705" s="57"/>
      <c r="F705" s="57"/>
      <c r="G705" s="57"/>
      <c r="H705" s="57"/>
      <c r="I705" s="57"/>
      <c r="R705" s="39"/>
      <c r="S705" s="39"/>
      <c r="T705" s="39"/>
      <c r="U705" s="39"/>
      <c r="V705" s="39"/>
      <c r="W705" s="39"/>
      <c r="X705" s="39"/>
      <c r="Y705" s="39"/>
      <c r="Z705" s="39"/>
    </row>
    <row r="706" spans="3:26" s="6" customFormat="1">
      <c r="C706" s="57"/>
      <c r="D706" s="57"/>
      <c r="E706" s="57"/>
      <c r="F706" s="57"/>
      <c r="G706" s="57"/>
      <c r="H706" s="57"/>
      <c r="I706" s="57"/>
      <c r="R706" s="39"/>
      <c r="S706" s="39"/>
      <c r="T706" s="39"/>
      <c r="U706" s="39"/>
      <c r="V706" s="39"/>
      <c r="W706" s="39"/>
      <c r="X706" s="39"/>
      <c r="Y706" s="39"/>
      <c r="Z706" s="39"/>
    </row>
    <row r="707" spans="3:26" s="6" customFormat="1">
      <c r="C707" s="57"/>
      <c r="D707" s="57"/>
      <c r="E707" s="57"/>
      <c r="F707" s="57"/>
      <c r="G707" s="57"/>
      <c r="H707" s="57"/>
      <c r="I707" s="57"/>
      <c r="R707" s="39"/>
      <c r="S707" s="39"/>
      <c r="T707" s="39"/>
      <c r="U707" s="39"/>
      <c r="V707" s="39"/>
      <c r="W707" s="39"/>
      <c r="X707" s="39"/>
      <c r="Y707" s="39"/>
      <c r="Z707" s="39"/>
    </row>
    <row r="708" spans="3:26" s="6" customFormat="1">
      <c r="C708" s="57"/>
      <c r="D708" s="57"/>
      <c r="E708" s="57"/>
      <c r="F708" s="57"/>
      <c r="G708" s="57"/>
      <c r="H708" s="57"/>
      <c r="I708" s="57"/>
      <c r="R708" s="39"/>
      <c r="S708" s="39"/>
      <c r="T708" s="39"/>
      <c r="U708" s="39"/>
      <c r="V708" s="39"/>
      <c r="W708" s="39"/>
      <c r="X708" s="39"/>
      <c r="Y708" s="39"/>
      <c r="Z708" s="39"/>
    </row>
    <row r="709" spans="3:26" s="6" customFormat="1">
      <c r="C709" s="57"/>
      <c r="D709" s="57"/>
      <c r="E709" s="57"/>
      <c r="F709" s="57"/>
      <c r="G709" s="57"/>
      <c r="H709" s="57"/>
      <c r="I709" s="57"/>
      <c r="R709" s="39"/>
      <c r="S709" s="39"/>
      <c r="T709" s="39"/>
      <c r="U709" s="39"/>
      <c r="V709" s="39"/>
      <c r="W709" s="39"/>
      <c r="X709" s="39"/>
      <c r="Y709" s="39"/>
      <c r="Z709" s="39"/>
    </row>
    <row r="710" spans="3:26" s="6" customFormat="1">
      <c r="C710" s="57"/>
      <c r="D710" s="57"/>
      <c r="E710" s="57"/>
      <c r="F710" s="57"/>
      <c r="G710" s="57"/>
      <c r="H710" s="57"/>
      <c r="I710" s="57"/>
      <c r="R710" s="39"/>
      <c r="S710" s="39"/>
      <c r="T710" s="39"/>
      <c r="U710" s="39"/>
      <c r="V710" s="39"/>
      <c r="W710" s="39"/>
      <c r="X710" s="39"/>
      <c r="Y710" s="39"/>
      <c r="Z710" s="39"/>
    </row>
    <row r="711" spans="3:26" s="6" customFormat="1">
      <c r="C711" s="57"/>
      <c r="D711" s="57"/>
      <c r="E711" s="57"/>
      <c r="F711" s="57"/>
      <c r="G711" s="57"/>
      <c r="H711" s="57"/>
      <c r="I711" s="57"/>
      <c r="R711" s="39"/>
      <c r="S711" s="39"/>
      <c r="T711" s="39"/>
      <c r="U711" s="39"/>
      <c r="V711" s="39"/>
      <c r="W711" s="39"/>
      <c r="X711" s="39"/>
      <c r="Y711" s="39"/>
      <c r="Z711" s="39"/>
    </row>
    <row r="712" spans="3:26" s="6" customFormat="1">
      <c r="C712" s="57"/>
      <c r="D712" s="57"/>
      <c r="E712" s="57"/>
      <c r="F712" s="57"/>
      <c r="G712" s="57"/>
      <c r="H712" s="57"/>
      <c r="I712" s="57"/>
      <c r="R712" s="39"/>
      <c r="S712" s="39"/>
      <c r="T712" s="39"/>
      <c r="U712" s="39"/>
      <c r="V712" s="39"/>
      <c r="W712" s="39"/>
      <c r="X712" s="39"/>
      <c r="Y712" s="39"/>
      <c r="Z712" s="39"/>
    </row>
    <row r="713" spans="3:26" s="6" customFormat="1">
      <c r="C713" s="57"/>
      <c r="D713" s="57"/>
      <c r="E713" s="57"/>
      <c r="F713" s="57"/>
      <c r="G713" s="57"/>
      <c r="H713" s="57"/>
      <c r="I713" s="57"/>
      <c r="R713" s="39"/>
      <c r="S713" s="39"/>
      <c r="T713" s="39"/>
      <c r="U713" s="39"/>
      <c r="V713" s="39"/>
      <c r="W713" s="39"/>
      <c r="X713" s="39"/>
      <c r="Y713" s="39"/>
      <c r="Z713" s="39"/>
    </row>
    <row r="714" spans="3:26" s="6" customFormat="1">
      <c r="C714" s="57"/>
      <c r="D714" s="57"/>
      <c r="E714" s="57"/>
      <c r="F714" s="57"/>
      <c r="G714" s="57"/>
      <c r="H714" s="57"/>
      <c r="I714" s="57"/>
      <c r="R714" s="39"/>
      <c r="S714" s="39"/>
      <c r="T714" s="39"/>
      <c r="U714" s="39"/>
      <c r="V714" s="39"/>
      <c r="W714" s="39"/>
      <c r="X714" s="39"/>
      <c r="Y714" s="39"/>
      <c r="Z714" s="39"/>
    </row>
    <row r="715" spans="3:26" s="6" customFormat="1">
      <c r="C715" s="57"/>
      <c r="D715" s="57"/>
      <c r="E715" s="57"/>
      <c r="F715" s="57"/>
      <c r="G715" s="57"/>
      <c r="H715" s="57"/>
      <c r="I715" s="57"/>
      <c r="R715" s="39"/>
      <c r="S715" s="39"/>
      <c r="T715" s="39"/>
      <c r="U715" s="39"/>
      <c r="V715" s="39"/>
      <c r="W715" s="39"/>
      <c r="X715" s="39"/>
      <c r="Y715" s="39"/>
      <c r="Z715" s="39"/>
    </row>
    <row r="716" spans="3:26" s="6" customFormat="1">
      <c r="C716" s="57"/>
      <c r="D716" s="57"/>
      <c r="E716" s="57"/>
      <c r="F716" s="57"/>
      <c r="G716" s="57"/>
      <c r="H716" s="57"/>
      <c r="I716" s="57"/>
      <c r="R716" s="39"/>
      <c r="S716" s="39"/>
      <c r="T716" s="39"/>
      <c r="U716" s="39"/>
      <c r="V716" s="39"/>
      <c r="W716" s="39"/>
      <c r="X716" s="39"/>
      <c r="Y716" s="39"/>
      <c r="Z716" s="39"/>
    </row>
    <row r="717" spans="3:26" s="6" customFormat="1">
      <c r="C717" s="57"/>
      <c r="D717" s="57"/>
      <c r="E717" s="57"/>
      <c r="F717" s="57"/>
      <c r="G717" s="57"/>
      <c r="H717" s="57"/>
      <c r="I717" s="57"/>
      <c r="R717" s="39"/>
      <c r="S717" s="39"/>
      <c r="T717" s="39"/>
      <c r="U717" s="39"/>
      <c r="V717" s="39"/>
      <c r="W717" s="39"/>
      <c r="X717" s="39"/>
      <c r="Y717" s="39"/>
      <c r="Z717" s="39"/>
    </row>
    <row r="718" spans="3:26" s="6" customFormat="1">
      <c r="C718" s="57"/>
      <c r="D718" s="57"/>
      <c r="E718" s="57"/>
      <c r="F718" s="57"/>
      <c r="G718" s="57"/>
      <c r="H718" s="57"/>
      <c r="I718" s="57"/>
      <c r="R718" s="39"/>
      <c r="S718" s="39"/>
      <c r="T718" s="39"/>
      <c r="U718" s="39"/>
      <c r="V718" s="39"/>
      <c r="W718" s="39"/>
      <c r="X718" s="39"/>
      <c r="Y718" s="39"/>
      <c r="Z718" s="39"/>
    </row>
    <row r="719" spans="3:26" s="6" customFormat="1">
      <c r="C719" s="57"/>
      <c r="D719" s="57"/>
      <c r="E719" s="57"/>
      <c r="F719" s="57"/>
      <c r="G719" s="57"/>
      <c r="H719" s="57"/>
      <c r="I719" s="57"/>
      <c r="R719" s="39"/>
      <c r="S719" s="39"/>
      <c r="T719" s="39"/>
      <c r="U719" s="39"/>
      <c r="V719" s="39"/>
      <c r="W719" s="39"/>
      <c r="X719" s="39"/>
      <c r="Y719" s="39"/>
      <c r="Z719" s="39"/>
    </row>
    <row r="720" spans="3:26" s="6" customFormat="1">
      <c r="C720" s="57"/>
      <c r="D720" s="57"/>
      <c r="E720" s="57"/>
      <c r="F720" s="57"/>
      <c r="G720" s="57"/>
      <c r="H720" s="57"/>
      <c r="I720" s="57"/>
      <c r="R720" s="39"/>
      <c r="S720" s="39"/>
      <c r="T720" s="39"/>
      <c r="U720" s="39"/>
      <c r="V720" s="39"/>
      <c r="W720" s="39"/>
      <c r="X720" s="39"/>
      <c r="Y720" s="39"/>
      <c r="Z720" s="39"/>
    </row>
    <row r="721" spans="3:26" s="6" customFormat="1">
      <c r="C721" s="57"/>
      <c r="D721" s="57"/>
      <c r="E721" s="57"/>
      <c r="F721" s="57"/>
      <c r="G721" s="57"/>
      <c r="H721" s="57"/>
      <c r="I721" s="57"/>
      <c r="R721" s="39"/>
      <c r="S721" s="39"/>
      <c r="T721" s="39"/>
      <c r="U721" s="39"/>
      <c r="V721" s="39"/>
      <c r="W721" s="39"/>
      <c r="X721" s="39"/>
      <c r="Y721" s="39"/>
      <c r="Z721" s="39"/>
    </row>
    <row r="722" spans="3:26" s="6" customFormat="1">
      <c r="C722" s="57"/>
      <c r="D722" s="57"/>
      <c r="E722" s="57"/>
      <c r="F722" s="57"/>
      <c r="G722" s="57"/>
      <c r="H722" s="57"/>
      <c r="I722" s="57"/>
      <c r="R722" s="39"/>
      <c r="S722" s="39"/>
      <c r="T722" s="39"/>
      <c r="U722" s="39"/>
      <c r="V722" s="39"/>
      <c r="W722" s="39"/>
      <c r="X722" s="39"/>
      <c r="Y722" s="39"/>
      <c r="Z722" s="39"/>
    </row>
    <row r="723" spans="3:26" s="6" customFormat="1">
      <c r="C723" s="57"/>
      <c r="D723" s="57"/>
      <c r="E723" s="57"/>
      <c r="F723" s="57"/>
      <c r="G723" s="57"/>
      <c r="H723" s="57"/>
      <c r="I723" s="57"/>
      <c r="R723" s="39"/>
      <c r="S723" s="39"/>
      <c r="T723" s="39"/>
      <c r="U723" s="39"/>
      <c r="V723" s="39"/>
      <c r="W723" s="39"/>
      <c r="X723" s="39"/>
      <c r="Y723" s="39"/>
      <c r="Z723" s="39"/>
    </row>
    <row r="724" spans="3:26" s="6" customFormat="1">
      <c r="C724" s="57"/>
      <c r="D724" s="57"/>
      <c r="E724" s="57"/>
      <c r="F724" s="57"/>
      <c r="G724" s="57"/>
      <c r="H724" s="57"/>
      <c r="I724" s="57"/>
      <c r="R724" s="39"/>
      <c r="S724" s="39"/>
      <c r="T724" s="39"/>
      <c r="U724" s="39"/>
      <c r="V724" s="39"/>
      <c r="W724" s="39"/>
      <c r="X724" s="39"/>
      <c r="Y724" s="39"/>
      <c r="Z724" s="39"/>
    </row>
    <row r="725" spans="3:26" s="6" customFormat="1">
      <c r="C725" s="57"/>
      <c r="D725" s="57"/>
      <c r="E725" s="57"/>
      <c r="F725" s="57"/>
      <c r="G725" s="57"/>
      <c r="H725" s="57"/>
      <c r="I725" s="57"/>
      <c r="R725" s="39"/>
      <c r="S725" s="39"/>
      <c r="T725" s="39"/>
      <c r="U725" s="39"/>
      <c r="V725" s="39"/>
      <c r="W725" s="39"/>
      <c r="X725" s="39"/>
      <c r="Y725" s="39"/>
      <c r="Z725" s="39"/>
    </row>
    <row r="726" spans="3:26" s="6" customFormat="1">
      <c r="C726" s="57"/>
      <c r="D726" s="57"/>
      <c r="E726" s="57"/>
      <c r="F726" s="57"/>
      <c r="G726" s="57"/>
      <c r="H726" s="57"/>
      <c r="I726" s="57"/>
      <c r="R726" s="39"/>
      <c r="S726" s="39"/>
      <c r="T726" s="39"/>
      <c r="U726" s="39"/>
      <c r="V726" s="39"/>
      <c r="W726" s="39"/>
      <c r="X726" s="39"/>
      <c r="Y726" s="39"/>
      <c r="Z726" s="39"/>
    </row>
    <row r="727" spans="3:26" s="6" customFormat="1">
      <c r="C727" s="57"/>
      <c r="D727" s="57"/>
      <c r="E727" s="57"/>
      <c r="F727" s="57"/>
      <c r="G727" s="57"/>
      <c r="H727" s="57"/>
      <c r="I727" s="57"/>
      <c r="R727" s="39"/>
      <c r="S727" s="39"/>
      <c r="T727" s="39"/>
      <c r="U727" s="39"/>
      <c r="V727" s="39"/>
      <c r="W727" s="39"/>
      <c r="X727" s="39"/>
      <c r="Y727" s="39"/>
      <c r="Z727" s="39"/>
    </row>
    <row r="728" spans="3:26" s="6" customFormat="1">
      <c r="C728" s="57"/>
      <c r="D728" s="57"/>
      <c r="E728" s="57"/>
      <c r="F728" s="57"/>
      <c r="G728" s="57"/>
      <c r="H728" s="57"/>
      <c r="I728" s="57"/>
      <c r="R728" s="39"/>
      <c r="S728" s="39"/>
      <c r="T728" s="39"/>
      <c r="U728" s="39"/>
      <c r="V728" s="39"/>
      <c r="W728" s="39"/>
      <c r="X728" s="39"/>
      <c r="Y728" s="39"/>
      <c r="Z728" s="39"/>
    </row>
    <row r="729" spans="3:26" s="6" customFormat="1">
      <c r="C729" s="57"/>
      <c r="D729" s="57"/>
      <c r="E729" s="57"/>
      <c r="F729" s="57"/>
      <c r="G729" s="57"/>
      <c r="H729" s="57"/>
      <c r="I729" s="57"/>
      <c r="R729" s="39"/>
      <c r="S729" s="39"/>
      <c r="T729" s="39"/>
      <c r="U729" s="39"/>
      <c r="V729" s="39"/>
      <c r="W729" s="39"/>
      <c r="X729" s="39"/>
      <c r="Y729" s="39"/>
      <c r="Z729" s="39"/>
    </row>
    <row r="730" spans="3:26" s="6" customFormat="1">
      <c r="C730" s="57"/>
      <c r="D730" s="57"/>
      <c r="E730" s="57"/>
      <c r="F730" s="57"/>
      <c r="G730" s="57"/>
      <c r="H730" s="57"/>
      <c r="I730" s="57"/>
      <c r="R730" s="39"/>
      <c r="S730" s="39"/>
      <c r="T730" s="39"/>
      <c r="U730" s="39"/>
      <c r="V730" s="39"/>
      <c r="W730" s="39"/>
      <c r="X730" s="39"/>
      <c r="Y730" s="39"/>
      <c r="Z730" s="39"/>
    </row>
    <row r="731" spans="3:26" s="6" customFormat="1">
      <c r="C731" s="57"/>
      <c r="D731" s="57"/>
      <c r="E731" s="57"/>
      <c r="F731" s="57"/>
      <c r="G731" s="57"/>
      <c r="H731" s="57"/>
      <c r="I731" s="57"/>
      <c r="R731" s="39"/>
      <c r="S731" s="39"/>
      <c r="T731" s="39"/>
      <c r="U731" s="39"/>
      <c r="V731" s="39"/>
      <c r="W731" s="39"/>
      <c r="X731" s="39"/>
      <c r="Y731" s="39"/>
      <c r="Z731" s="39"/>
    </row>
    <row r="732" spans="3:26" s="6" customFormat="1">
      <c r="C732" s="57"/>
      <c r="D732" s="57"/>
      <c r="E732" s="57"/>
      <c r="F732" s="57"/>
      <c r="G732" s="57"/>
      <c r="H732" s="57"/>
      <c r="I732" s="57"/>
      <c r="R732" s="39"/>
      <c r="S732" s="39"/>
      <c r="T732" s="39"/>
      <c r="U732" s="39"/>
      <c r="V732" s="39"/>
      <c r="W732" s="39"/>
      <c r="X732" s="39"/>
      <c r="Y732" s="39"/>
      <c r="Z732" s="39"/>
    </row>
    <row r="733" spans="3:26" s="6" customFormat="1">
      <c r="C733" s="57"/>
      <c r="D733" s="57"/>
      <c r="E733" s="57"/>
      <c r="F733" s="57"/>
      <c r="G733" s="57"/>
      <c r="H733" s="57"/>
      <c r="I733" s="57"/>
      <c r="R733" s="39"/>
      <c r="S733" s="39"/>
      <c r="T733" s="39"/>
      <c r="U733" s="39"/>
      <c r="V733" s="39"/>
      <c r="W733" s="39"/>
      <c r="X733" s="39"/>
      <c r="Y733" s="39"/>
      <c r="Z733" s="39"/>
    </row>
    <row r="734" spans="3:26" s="6" customFormat="1">
      <c r="C734" s="57"/>
      <c r="D734" s="57"/>
      <c r="E734" s="57"/>
      <c r="F734" s="57"/>
      <c r="G734" s="57"/>
      <c r="H734" s="57"/>
      <c r="I734" s="57"/>
      <c r="R734" s="39"/>
      <c r="S734" s="39"/>
      <c r="T734" s="39"/>
      <c r="U734" s="39"/>
      <c r="V734" s="39"/>
      <c r="W734" s="39"/>
      <c r="X734" s="39"/>
      <c r="Y734" s="39"/>
      <c r="Z734" s="39"/>
    </row>
    <row r="735" spans="3:26" s="6" customFormat="1">
      <c r="C735" s="57"/>
      <c r="D735" s="57"/>
      <c r="E735" s="57"/>
      <c r="F735" s="57"/>
      <c r="G735" s="57"/>
      <c r="H735" s="57"/>
      <c r="I735" s="57"/>
      <c r="R735" s="39"/>
      <c r="S735" s="39"/>
      <c r="T735" s="39"/>
      <c r="U735" s="39"/>
      <c r="V735" s="39"/>
      <c r="W735" s="39"/>
      <c r="X735" s="39"/>
      <c r="Y735" s="39"/>
      <c r="Z735" s="39"/>
    </row>
    <row r="736" spans="3:26" s="6" customFormat="1">
      <c r="C736" s="57"/>
      <c r="D736" s="57"/>
      <c r="E736" s="57"/>
      <c r="F736" s="57"/>
      <c r="G736" s="57"/>
      <c r="H736" s="57"/>
      <c r="I736" s="57"/>
      <c r="R736" s="39"/>
      <c r="S736" s="39"/>
      <c r="T736" s="39"/>
      <c r="U736" s="39"/>
      <c r="V736" s="39"/>
      <c r="W736" s="39"/>
      <c r="X736" s="39"/>
      <c r="Y736" s="39"/>
      <c r="Z736" s="39"/>
    </row>
    <row r="737" spans="3:26" s="6" customFormat="1">
      <c r="C737" s="57"/>
      <c r="D737" s="57"/>
      <c r="E737" s="57"/>
      <c r="F737" s="57"/>
      <c r="G737" s="57"/>
      <c r="H737" s="57"/>
      <c r="I737" s="57"/>
      <c r="R737" s="39"/>
      <c r="S737" s="39"/>
      <c r="T737" s="39"/>
      <c r="U737" s="39"/>
      <c r="V737" s="39"/>
      <c r="W737" s="39"/>
      <c r="X737" s="39"/>
      <c r="Y737" s="39"/>
      <c r="Z737" s="39"/>
    </row>
    <row r="738" spans="3:26" s="6" customFormat="1">
      <c r="C738" s="57"/>
      <c r="D738" s="57"/>
      <c r="E738" s="57"/>
      <c r="F738" s="57"/>
      <c r="G738" s="57"/>
      <c r="H738" s="57"/>
      <c r="I738" s="57"/>
      <c r="R738" s="39"/>
      <c r="S738" s="39"/>
      <c r="T738" s="39"/>
      <c r="U738" s="39"/>
      <c r="V738" s="39"/>
      <c r="W738" s="39"/>
      <c r="X738" s="39"/>
      <c r="Y738" s="39"/>
      <c r="Z738" s="39"/>
    </row>
    <row r="739" spans="3:26" s="6" customFormat="1">
      <c r="C739" s="57"/>
      <c r="D739" s="57"/>
      <c r="E739" s="57"/>
      <c r="F739" s="57"/>
      <c r="G739" s="57"/>
      <c r="H739" s="57"/>
      <c r="I739" s="57"/>
      <c r="R739" s="39"/>
      <c r="S739" s="39"/>
      <c r="T739" s="39"/>
      <c r="U739" s="39"/>
      <c r="V739" s="39"/>
      <c r="W739" s="39"/>
      <c r="X739" s="39"/>
      <c r="Y739" s="39"/>
      <c r="Z739" s="39"/>
    </row>
    <row r="740" spans="3:26" s="6" customFormat="1">
      <c r="C740" s="57"/>
      <c r="D740" s="57"/>
      <c r="E740" s="57"/>
      <c r="F740" s="57"/>
      <c r="G740" s="57"/>
      <c r="H740" s="57"/>
      <c r="I740" s="57"/>
      <c r="R740" s="39"/>
      <c r="S740" s="39"/>
      <c r="T740" s="39"/>
      <c r="U740" s="39"/>
      <c r="V740" s="39"/>
      <c r="W740" s="39"/>
      <c r="X740" s="39"/>
      <c r="Y740" s="39"/>
      <c r="Z740" s="39"/>
    </row>
    <row r="741" spans="3:26" s="6" customFormat="1">
      <c r="C741" s="57"/>
      <c r="D741" s="57"/>
      <c r="E741" s="57"/>
      <c r="F741" s="57"/>
      <c r="G741" s="57"/>
      <c r="H741" s="57"/>
      <c r="I741" s="57"/>
      <c r="R741" s="39"/>
      <c r="S741" s="39"/>
      <c r="T741" s="39"/>
      <c r="U741" s="39"/>
      <c r="V741" s="39"/>
      <c r="W741" s="39"/>
      <c r="X741" s="39"/>
      <c r="Y741" s="39"/>
      <c r="Z741" s="39"/>
    </row>
    <row r="742" spans="3:26" s="6" customFormat="1">
      <c r="C742" s="57"/>
      <c r="D742" s="57"/>
      <c r="E742" s="57"/>
      <c r="F742" s="57"/>
      <c r="G742" s="57"/>
      <c r="H742" s="57"/>
      <c r="I742" s="57"/>
      <c r="R742" s="39"/>
      <c r="S742" s="39"/>
      <c r="T742" s="39"/>
      <c r="U742" s="39"/>
      <c r="V742" s="39"/>
      <c r="W742" s="39"/>
      <c r="X742" s="39"/>
      <c r="Y742" s="39"/>
      <c r="Z742" s="39"/>
    </row>
    <row r="743" spans="3:26" s="6" customFormat="1">
      <c r="C743" s="57"/>
      <c r="D743" s="57"/>
      <c r="E743" s="57"/>
      <c r="F743" s="57"/>
      <c r="G743" s="57"/>
      <c r="H743" s="57"/>
      <c r="I743" s="57"/>
      <c r="R743" s="39"/>
      <c r="S743" s="39"/>
      <c r="T743" s="39"/>
      <c r="U743" s="39"/>
      <c r="V743" s="39"/>
      <c r="W743" s="39"/>
      <c r="X743" s="39"/>
      <c r="Y743" s="39"/>
      <c r="Z743" s="39"/>
    </row>
    <row r="744" spans="3:26" s="6" customFormat="1">
      <c r="C744" s="57"/>
      <c r="D744" s="57"/>
      <c r="E744" s="57"/>
      <c r="F744" s="57"/>
      <c r="G744" s="57"/>
      <c r="H744" s="57"/>
      <c r="I744" s="57"/>
      <c r="R744" s="39"/>
      <c r="S744" s="39"/>
      <c r="T744" s="39"/>
      <c r="U744" s="39"/>
      <c r="V744" s="39"/>
      <c r="W744" s="39"/>
      <c r="X744" s="39"/>
      <c r="Y744" s="39"/>
      <c r="Z744" s="39"/>
    </row>
    <row r="745" spans="3:26" s="6" customFormat="1">
      <c r="C745" s="57"/>
      <c r="D745" s="57"/>
      <c r="E745" s="57"/>
      <c r="F745" s="57"/>
      <c r="G745" s="57"/>
      <c r="H745" s="57"/>
      <c r="I745" s="57"/>
      <c r="R745" s="39"/>
      <c r="S745" s="39"/>
      <c r="T745" s="39"/>
      <c r="U745" s="39"/>
      <c r="V745" s="39"/>
      <c r="W745" s="39"/>
      <c r="X745" s="39"/>
      <c r="Y745" s="39"/>
      <c r="Z745" s="39"/>
    </row>
    <row r="746" spans="3:26" s="6" customFormat="1">
      <c r="C746" s="57"/>
      <c r="D746" s="57"/>
      <c r="E746" s="57"/>
      <c r="F746" s="57"/>
      <c r="G746" s="57"/>
      <c r="H746" s="57"/>
      <c r="I746" s="57"/>
      <c r="R746" s="39"/>
      <c r="S746" s="39"/>
      <c r="T746" s="39"/>
      <c r="U746" s="39"/>
      <c r="V746" s="39"/>
      <c r="W746" s="39"/>
      <c r="X746" s="39"/>
      <c r="Y746" s="39"/>
      <c r="Z746" s="39"/>
    </row>
    <row r="747" spans="3:26" s="6" customFormat="1">
      <c r="C747" s="57"/>
      <c r="D747" s="57"/>
      <c r="E747" s="57"/>
      <c r="F747" s="57"/>
      <c r="G747" s="57"/>
      <c r="H747" s="57"/>
      <c r="I747" s="57"/>
      <c r="R747" s="39"/>
      <c r="S747" s="39"/>
      <c r="T747" s="39"/>
      <c r="U747" s="39"/>
      <c r="V747" s="39"/>
      <c r="W747" s="39"/>
      <c r="X747" s="39"/>
      <c r="Y747" s="39"/>
      <c r="Z747" s="39"/>
    </row>
    <row r="748" spans="3:26" s="6" customFormat="1">
      <c r="C748" s="57"/>
      <c r="D748" s="57"/>
      <c r="E748" s="57"/>
      <c r="F748" s="57"/>
      <c r="G748" s="57"/>
      <c r="H748" s="57"/>
      <c r="I748" s="57"/>
      <c r="R748" s="39"/>
      <c r="S748" s="39"/>
      <c r="T748" s="39"/>
      <c r="U748" s="39"/>
      <c r="V748" s="39"/>
      <c r="W748" s="39"/>
      <c r="X748" s="39"/>
      <c r="Y748" s="39"/>
      <c r="Z748" s="39"/>
    </row>
    <row r="749" spans="3:26" s="6" customFormat="1">
      <c r="C749" s="57"/>
      <c r="D749" s="57"/>
      <c r="E749" s="57"/>
      <c r="F749" s="57"/>
      <c r="G749" s="57"/>
      <c r="H749" s="57"/>
      <c r="I749" s="57"/>
      <c r="R749" s="39"/>
      <c r="S749" s="39"/>
      <c r="T749" s="39"/>
      <c r="U749" s="39"/>
      <c r="V749" s="39"/>
      <c r="W749" s="39"/>
      <c r="X749" s="39"/>
      <c r="Y749" s="39"/>
      <c r="Z749" s="39"/>
    </row>
    <row r="750" spans="3:26" s="6" customFormat="1">
      <c r="C750" s="57"/>
      <c r="D750" s="57"/>
      <c r="E750" s="57"/>
      <c r="F750" s="57"/>
      <c r="G750" s="57"/>
      <c r="H750" s="57"/>
      <c r="I750" s="57"/>
      <c r="R750" s="39"/>
      <c r="S750" s="39"/>
      <c r="T750" s="39"/>
      <c r="U750" s="39"/>
      <c r="V750" s="39"/>
      <c r="W750" s="39"/>
      <c r="X750" s="39"/>
      <c r="Y750" s="39"/>
      <c r="Z750" s="39"/>
    </row>
    <row r="751" spans="3:26" s="6" customFormat="1">
      <c r="C751" s="57"/>
      <c r="D751" s="57"/>
      <c r="E751" s="57"/>
      <c r="F751" s="57"/>
      <c r="G751" s="57"/>
      <c r="H751" s="57"/>
      <c r="I751" s="57"/>
      <c r="R751" s="39"/>
      <c r="S751" s="39"/>
      <c r="T751" s="39"/>
      <c r="U751" s="39"/>
      <c r="V751" s="39"/>
      <c r="W751" s="39"/>
      <c r="X751" s="39"/>
      <c r="Y751" s="39"/>
      <c r="Z751" s="39"/>
    </row>
    <row r="752" spans="3:26" s="6" customFormat="1">
      <c r="C752" s="57"/>
      <c r="D752" s="57"/>
      <c r="E752" s="57"/>
      <c r="F752" s="57"/>
      <c r="G752" s="57"/>
      <c r="H752" s="57"/>
      <c r="I752" s="57"/>
      <c r="R752" s="39"/>
      <c r="S752" s="39"/>
      <c r="T752" s="39"/>
      <c r="U752" s="39"/>
      <c r="V752" s="39"/>
      <c r="W752" s="39"/>
      <c r="X752" s="39"/>
      <c r="Y752" s="39"/>
      <c r="Z752" s="39"/>
    </row>
    <row r="753" spans="3:26" s="6" customFormat="1">
      <c r="C753" s="57"/>
      <c r="D753" s="57"/>
      <c r="E753" s="57"/>
      <c r="F753" s="57"/>
      <c r="G753" s="57"/>
      <c r="H753" s="57"/>
      <c r="I753" s="57"/>
      <c r="R753" s="39"/>
      <c r="S753" s="39"/>
      <c r="T753" s="39"/>
      <c r="U753" s="39"/>
      <c r="V753" s="39"/>
      <c r="W753" s="39"/>
      <c r="X753" s="39"/>
      <c r="Y753" s="39"/>
      <c r="Z753" s="39"/>
    </row>
    <row r="754" spans="3:26" s="6" customFormat="1">
      <c r="C754" s="57"/>
      <c r="D754" s="57"/>
      <c r="E754" s="57"/>
      <c r="F754" s="57"/>
      <c r="G754" s="57"/>
      <c r="H754" s="57"/>
      <c r="I754" s="57"/>
      <c r="R754" s="39"/>
      <c r="S754" s="39"/>
      <c r="T754" s="39"/>
      <c r="U754" s="39"/>
      <c r="V754" s="39"/>
      <c r="W754" s="39"/>
      <c r="X754" s="39"/>
      <c r="Y754" s="39"/>
      <c r="Z754" s="39"/>
    </row>
    <row r="755" spans="3:26" s="6" customFormat="1">
      <c r="C755" s="57"/>
      <c r="D755" s="57"/>
      <c r="E755" s="57"/>
      <c r="F755" s="57"/>
      <c r="G755" s="57"/>
      <c r="H755" s="57"/>
      <c r="I755" s="57"/>
      <c r="R755" s="39"/>
      <c r="S755" s="39"/>
      <c r="T755" s="39"/>
      <c r="U755" s="39"/>
      <c r="V755" s="39"/>
      <c r="W755" s="39"/>
      <c r="X755" s="39"/>
      <c r="Y755" s="39"/>
      <c r="Z755" s="39"/>
    </row>
    <row r="756" spans="3:26" s="6" customFormat="1">
      <c r="C756" s="57"/>
      <c r="D756" s="57"/>
      <c r="E756" s="57"/>
      <c r="F756" s="57"/>
      <c r="G756" s="57"/>
      <c r="H756" s="57"/>
      <c r="I756" s="57"/>
      <c r="R756" s="39"/>
      <c r="S756" s="39"/>
      <c r="T756" s="39"/>
      <c r="U756" s="39"/>
      <c r="V756" s="39"/>
      <c r="W756" s="39"/>
      <c r="X756" s="39"/>
      <c r="Y756" s="39"/>
      <c r="Z756" s="39"/>
    </row>
    <row r="757" spans="3:26" s="6" customFormat="1">
      <c r="C757" s="57"/>
      <c r="D757" s="57"/>
      <c r="E757" s="57"/>
      <c r="F757" s="57"/>
      <c r="G757" s="57"/>
      <c r="H757" s="57"/>
      <c r="I757" s="57"/>
      <c r="R757" s="39"/>
      <c r="S757" s="39"/>
      <c r="T757" s="39"/>
      <c r="U757" s="39"/>
      <c r="V757" s="39"/>
      <c r="W757" s="39"/>
      <c r="X757" s="39"/>
      <c r="Y757" s="39"/>
      <c r="Z757" s="39"/>
    </row>
    <row r="758" spans="3:26" s="6" customFormat="1">
      <c r="C758" s="57"/>
      <c r="D758" s="57"/>
      <c r="E758" s="57"/>
      <c r="F758" s="57"/>
      <c r="G758" s="57"/>
      <c r="H758" s="57"/>
      <c r="I758" s="57"/>
      <c r="R758" s="39"/>
      <c r="S758" s="39"/>
      <c r="T758" s="39"/>
      <c r="U758" s="39"/>
      <c r="V758" s="39"/>
      <c r="W758" s="39"/>
      <c r="X758" s="39"/>
      <c r="Y758" s="39"/>
      <c r="Z758" s="39"/>
    </row>
    <row r="759" spans="3:26" s="6" customFormat="1">
      <c r="C759" s="57"/>
      <c r="D759" s="57"/>
      <c r="E759" s="57"/>
      <c r="F759" s="57"/>
      <c r="G759" s="57"/>
      <c r="H759" s="57"/>
      <c r="I759" s="57"/>
      <c r="R759" s="39"/>
      <c r="S759" s="39"/>
      <c r="T759" s="39"/>
      <c r="U759" s="39"/>
      <c r="V759" s="39"/>
      <c r="W759" s="39"/>
      <c r="X759" s="39"/>
      <c r="Y759" s="39"/>
      <c r="Z759" s="39"/>
    </row>
    <row r="760" spans="3:26" s="6" customFormat="1">
      <c r="C760" s="57"/>
      <c r="D760" s="57"/>
      <c r="E760" s="57"/>
      <c r="F760" s="57"/>
      <c r="G760" s="57"/>
      <c r="H760" s="57"/>
      <c r="I760" s="57"/>
      <c r="R760" s="39"/>
      <c r="S760" s="39"/>
      <c r="T760" s="39"/>
      <c r="U760" s="39"/>
      <c r="V760" s="39"/>
      <c r="W760" s="39"/>
      <c r="X760" s="39"/>
      <c r="Y760" s="39"/>
      <c r="Z760" s="39"/>
    </row>
    <row r="761" spans="3:26" s="6" customFormat="1">
      <c r="C761" s="57"/>
      <c r="D761" s="57"/>
      <c r="E761" s="57"/>
      <c r="F761" s="57"/>
      <c r="G761" s="57"/>
      <c r="H761" s="57"/>
      <c r="I761" s="57"/>
      <c r="R761" s="39"/>
      <c r="S761" s="39"/>
      <c r="T761" s="39"/>
      <c r="U761" s="39"/>
      <c r="V761" s="39"/>
      <c r="W761" s="39"/>
      <c r="X761" s="39"/>
      <c r="Y761" s="39"/>
      <c r="Z761" s="39"/>
    </row>
    <row r="762" spans="3:26" s="6" customFormat="1">
      <c r="C762" s="57"/>
      <c r="D762" s="57"/>
      <c r="E762" s="57"/>
      <c r="F762" s="57"/>
      <c r="G762" s="57"/>
      <c r="H762" s="57"/>
      <c r="I762" s="57"/>
      <c r="R762" s="39"/>
      <c r="S762" s="39"/>
      <c r="T762" s="39"/>
      <c r="U762" s="39"/>
      <c r="V762" s="39"/>
      <c r="W762" s="39"/>
      <c r="X762" s="39"/>
      <c r="Y762" s="39"/>
      <c r="Z762" s="39"/>
    </row>
    <row r="763" spans="3:26" s="6" customFormat="1">
      <c r="C763" s="57"/>
      <c r="D763" s="57"/>
      <c r="E763" s="57"/>
      <c r="F763" s="57"/>
      <c r="G763" s="57"/>
      <c r="H763" s="57"/>
      <c r="I763" s="57"/>
      <c r="R763" s="39"/>
      <c r="S763" s="39"/>
      <c r="T763" s="39"/>
      <c r="U763" s="39"/>
      <c r="V763" s="39"/>
      <c r="W763" s="39"/>
      <c r="X763" s="39"/>
      <c r="Y763" s="39"/>
      <c r="Z763" s="39"/>
    </row>
    <row r="764" spans="3:26" s="6" customFormat="1">
      <c r="C764" s="57"/>
      <c r="D764" s="57"/>
      <c r="E764" s="57"/>
      <c r="F764" s="57"/>
      <c r="G764" s="57"/>
      <c r="H764" s="57"/>
      <c r="I764" s="57"/>
      <c r="R764" s="39"/>
      <c r="S764" s="39"/>
      <c r="T764" s="39"/>
      <c r="U764" s="39"/>
      <c r="V764" s="39"/>
      <c r="W764" s="39"/>
      <c r="X764" s="39"/>
      <c r="Y764" s="39"/>
      <c r="Z764" s="39"/>
    </row>
    <row r="765" spans="3:26" s="6" customFormat="1">
      <c r="C765" s="57"/>
      <c r="D765" s="57"/>
      <c r="E765" s="57"/>
      <c r="F765" s="57"/>
      <c r="G765" s="57"/>
      <c r="H765" s="57"/>
      <c r="I765" s="57"/>
      <c r="R765" s="39"/>
      <c r="S765" s="39"/>
      <c r="T765" s="39"/>
      <c r="U765" s="39"/>
      <c r="V765" s="39"/>
      <c r="W765" s="39"/>
      <c r="X765" s="39"/>
      <c r="Y765" s="39"/>
      <c r="Z765" s="39"/>
    </row>
    <row r="766" spans="3:26" s="6" customFormat="1">
      <c r="C766" s="57"/>
      <c r="D766" s="57"/>
      <c r="E766" s="57"/>
      <c r="F766" s="57"/>
      <c r="G766" s="57"/>
      <c r="H766" s="57"/>
      <c r="I766" s="57"/>
      <c r="R766" s="39"/>
      <c r="S766" s="39"/>
      <c r="T766" s="39"/>
      <c r="U766" s="39"/>
      <c r="V766" s="39"/>
      <c r="W766" s="39"/>
      <c r="X766" s="39"/>
      <c r="Y766" s="39"/>
      <c r="Z766" s="39"/>
    </row>
    <row r="767" spans="3:26" s="6" customFormat="1">
      <c r="C767" s="57"/>
      <c r="D767" s="57"/>
      <c r="E767" s="57"/>
      <c r="F767" s="57"/>
      <c r="G767" s="57"/>
      <c r="H767" s="57"/>
      <c r="I767" s="57"/>
      <c r="R767" s="39"/>
      <c r="S767" s="39"/>
      <c r="T767" s="39"/>
      <c r="U767" s="39"/>
      <c r="V767" s="39"/>
      <c r="W767" s="39"/>
      <c r="X767" s="39"/>
      <c r="Y767" s="39"/>
      <c r="Z767" s="39"/>
    </row>
    <row r="768" spans="3:26" s="6" customFormat="1">
      <c r="C768" s="57"/>
      <c r="D768" s="57"/>
      <c r="E768" s="57"/>
      <c r="F768" s="57"/>
      <c r="G768" s="57"/>
      <c r="H768" s="57"/>
      <c r="I768" s="57"/>
      <c r="R768" s="39"/>
      <c r="S768" s="39"/>
      <c r="T768" s="39"/>
      <c r="U768" s="39"/>
      <c r="V768" s="39"/>
      <c r="W768" s="39"/>
      <c r="X768" s="39"/>
      <c r="Y768" s="39"/>
      <c r="Z768" s="39"/>
    </row>
    <row r="769" spans="3:26" s="6" customFormat="1">
      <c r="C769" s="57"/>
      <c r="D769" s="57"/>
      <c r="E769" s="57"/>
      <c r="F769" s="57"/>
      <c r="G769" s="57"/>
      <c r="H769" s="57"/>
      <c r="I769" s="57"/>
      <c r="R769" s="39"/>
      <c r="S769" s="39"/>
      <c r="T769" s="39"/>
      <c r="U769" s="39"/>
      <c r="V769" s="39"/>
      <c r="W769" s="39"/>
      <c r="X769" s="39"/>
      <c r="Y769" s="39"/>
      <c r="Z769" s="39"/>
    </row>
    <row r="770" spans="3:26" s="6" customFormat="1">
      <c r="C770" s="57"/>
      <c r="D770" s="57"/>
      <c r="E770" s="57"/>
      <c r="F770" s="57"/>
      <c r="G770" s="57"/>
      <c r="H770" s="57"/>
      <c r="I770" s="57"/>
      <c r="R770" s="39"/>
      <c r="S770" s="39"/>
      <c r="T770" s="39"/>
      <c r="U770" s="39"/>
      <c r="V770" s="39"/>
      <c r="W770" s="39"/>
      <c r="X770" s="39"/>
      <c r="Y770" s="39"/>
      <c r="Z770" s="39"/>
    </row>
    <row r="771" spans="3:26" s="6" customFormat="1">
      <c r="C771" s="57"/>
      <c r="D771" s="57"/>
      <c r="E771" s="57"/>
      <c r="F771" s="57"/>
      <c r="G771" s="57"/>
      <c r="H771" s="57"/>
      <c r="I771" s="57"/>
      <c r="R771" s="39"/>
      <c r="S771" s="39"/>
      <c r="T771" s="39"/>
      <c r="U771" s="39"/>
      <c r="V771" s="39"/>
      <c r="W771" s="39"/>
      <c r="X771" s="39"/>
      <c r="Y771" s="39"/>
      <c r="Z771" s="39"/>
    </row>
    <row r="772" spans="3:26" s="6" customFormat="1">
      <c r="C772" s="57"/>
      <c r="D772" s="57"/>
      <c r="E772" s="57"/>
      <c r="F772" s="57"/>
      <c r="G772" s="57"/>
      <c r="H772" s="57"/>
      <c r="I772" s="57"/>
      <c r="R772" s="39"/>
      <c r="S772" s="39"/>
      <c r="T772" s="39"/>
      <c r="U772" s="39"/>
      <c r="V772" s="39"/>
      <c r="W772" s="39"/>
      <c r="X772" s="39"/>
      <c r="Y772" s="39"/>
      <c r="Z772" s="39"/>
    </row>
    <row r="773" spans="3:26" s="6" customFormat="1">
      <c r="C773" s="57"/>
      <c r="D773" s="57"/>
      <c r="E773" s="57"/>
      <c r="F773" s="57"/>
      <c r="G773" s="57"/>
      <c r="H773" s="57"/>
      <c r="I773" s="57"/>
      <c r="R773" s="39"/>
      <c r="S773" s="39"/>
      <c r="T773" s="39"/>
      <c r="U773" s="39"/>
      <c r="V773" s="39"/>
      <c r="W773" s="39"/>
      <c r="X773" s="39"/>
      <c r="Y773" s="39"/>
      <c r="Z773" s="39"/>
    </row>
    <row r="774" spans="3:26" s="6" customFormat="1">
      <c r="C774" s="57"/>
      <c r="D774" s="57"/>
      <c r="E774" s="57"/>
      <c r="F774" s="57"/>
      <c r="G774" s="57"/>
      <c r="H774" s="57"/>
      <c r="I774" s="57"/>
      <c r="R774" s="39"/>
      <c r="S774" s="39"/>
      <c r="T774" s="39"/>
      <c r="U774" s="39"/>
      <c r="V774" s="39"/>
      <c r="W774" s="39"/>
      <c r="X774" s="39"/>
      <c r="Y774" s="39"/>
      <c r="Z774" s="39"/>
    </row>
    <row r="775" spans="3:26" s="6" customFormat="1">
      <c r="C775" s="57"/>
      <c r="D775" s="57"/>
      <c r="E775" s="57"/>
      <c r="F775" s="57"/>
      <c r="G775" s="57"/>
      <c r="H775" s="57"/>
      <c r="I775" s="57"/>
      <c r="R775" s="39"/>
      <c r="S775" s="39"/>
      <c r="T775" s="39"/>
      <c r="U775" s="39"/>
      <c r="V775" s="39"/>
      <c r="W775" s="39"/>
      <c r="X775" s="39"/>
      <c r="Y775" s="39"/>
      <c r="Z775" s="39"/>
    </row>
    <row r="776" spans="3:26" s="6" customFormat="1">
      <c r="C776" s="57"/>
      <c r="D776" s="57"/>
      <c r="E776" s="57"/>
      <c r="F776" s="57"/>
      <c r="G776" s="57"/>
      <c r="H776" s="57"/>
      <c r="I776" s="57"/>
      <c r="R776" s="39"/>
      <c r="S776" s="39"/>
      <c r="T776" s="39"/>
      <c r="U776" s="39"/>
      <c r="V776" s="39"/>
      <c r="W776" s="39"/>
      <c r="X776" s="39"/>
      <c r="Y776" s="39"/>
      <c r="Z776" s="39"/>
    </row>
    <row r="777" spans="3:26" s="6" customFormat="1">
      <c r="C777" s="57"/>
      <c r="D777" s="57"/>
      <c r="E777" s="57"/>
      <c r="F777" s="57"/>
      <c r="G777" s="57"/>
      <c r="H777" s="57"/>
      <c r="I777" s="57"/>
      <c r="R777" s="39"/>
      <c r="S777" s="39"/>
      <c r="T777" s="39"/>
      <c r="U777" s="39"/>
      <c r="V777" s="39"/>
      <c r="W777" s="39"/>
      <c r="X777" s="39"/>
      <c r="Y777" s="39"/>
      <c r="Z777" s="39"/>
    </row>
    <row r="778" spans="3:26" s="6" customFormat="1">
      <c r="C778" s="57"/>
      <c r="D778" s="57"/>
      <c r="E778" s="57"/>
      <c r="F778" s="57"/>
      <c r="G778" s="57"/>
      <c r="H778" s="57"/>
      <c r="I778" s="57"/>
      <c r="R778" s="39"/>
      <c r="S778" s="39"/>
      <c r="T778" s="39"/>
      <c r="U778" s="39"/>
      <c r="V778" s="39"/>
      <c r="W778" s="39"/>
      <c r="X778" s="39"/>
      <c r="Y778" s="39"/>
      <c r="Z778" s="39"/>
    </row>
    <row r="779" spans="3:26" s="6" customFormat="1">
      <c r="C779" s="57"/>
      <c r="D779" s="57"/>
      <c r="E779" s="57"/>
      <c r="F779" s="57"/>
      <c r="G779" s="57"/>
      <c r="H779" s="57"/>
      <c r="I779" s="57"/>
      <c r="R779" s="39"/>
      <c r="S779" s="39"/>
      <c r="T779" s="39"/>
      <c r="U779" s="39"/>
      <c r="V779" s="39"/>
      <c r="W779" s="39"/>
      <c r="X779" s="39"/>
      <c r="Y779" s="39"/>
      <c r="Z779" s="39"/>
    </row>
    <row r="780" spans="3:26" s="6" customFormat="1">
      <c r="C780" s="57"/>
      <c r="D780" s="57"/>
      <c r="E780" s="57"/>
      <c r="F780" s="57"/>
      <c r="G780" s="57"/>
      <c r="H780" s="57"/>
      <c r="I780" s="57"/>
      <c r="R780" s="39"/>
      <c r="S780" s="39"/>
      <c r="T780" s="39"/>
      <c r="U780" s="39"/>
      <c r="V780" s="39"/>
      <c r="W780" s="39"/>
      <c r="X780" s="39"/>
      <c r="Y780" s="39"/>
      <c r="Z780" s="39"/>
    </row>
    <row r="781" spans="3:26" s="6" customFormat="1">
      <c r="C781" s="57"/>
      <c r="D781" s="57"/>
      <c r="E781" s="57"/>
      <c r="F781" s="57"/>
      <c r="G781" s="57"/>
      <c r="H781" s="57"/>
      <c r="I781" s="57"/>
      <c r="R781" s="39"/>
      <c r="S781" s="39"/>
      <c r="T781" s="39"/>
      <c r="U781" s="39"/>
      <c r="V781" s="39"/>
      <c r="W781" s="39"/>
      <c r="X781" s="39"/>
      <c r="Y781" s="39"/>
      <c r="Z781" s="39"/>
    </row>
    <row r="782" spans="3:26" s="6" customFormat="1">
      <c r="C782" s="57"/>
      <c r="D782" s="57"/>
      <c r="E782" s="57"/>
      <c r="F782" s="57"/>
      <c r="G782" s="57"/>
      <c r="H782" s="57"/>
      <c r="I782" s="57"/>
      <c r="R782" s="39"/>
      <c r="S782" s="39"/>
      <c r="T782" s="39"/>
      <c r="U782" s="39"/>
      <c r="V782" s="39"/>
      <c r="W782" s="39"/>
      <c r="X782" s="39"/>
      <c r="Y782" s="39"/>
      <c r="Z782" s="39"/>
    </row>
    <row r="783" spans="3:26" s="6" customFormat="1">
      <c r="C783" s="57"/>
      <c r="D783" s="57"/>
      <c r="E783" s="57"/>
      <c r="F783" s="57"/>
      <c r="G783" s="57"/>
      <c r="H783" s="57"/>
      <c r="I783" s="57"/>
      <c r="R783" s="39"/>
      <c r="S783" s="39"/>
      <c r="T783" s="39"/>
      <c r="U783" s="39"/>
      <c r="V783" s="39"/>
      <c r="W783" s="39"/>
      <c r="X783" s="39"/>
      <c r="Y783" s="39"/>
      <c r="Z783" s="39"/>
    </row>
    <row r="784" spans="3:26" s="6" customFormat="1">
      <c r="C784" s="57"/>
      <c r="D784" s="57"/>
      <c r="E784" s="57"/>
      <c r="F784" s="57"/>
      <c r="G784" s="57"/>
      <c r="H784" s="57"/>
      <c r="I784" s="57"/>
      <c r="R784" s="39"/>
      <c r="S784" s="39"/>
      <c r="T784" s="39"/>
      <c r="U784" s="39"/>
      <c r="V784" s="39"/>
      <c r="W784" s="39"/>
      <c r="X784" s="39"/>
      <c r="Y784" s="39"/>
      <c r="Z784" s="39"/>
    </row>
    <row r="785" spans="3:26" s="6" customFormat="1">
      <c r="C785" s="57"/>
      <c r="D785" s="57"/>
      <c r="E785" s="57"/>
      <c r="F785" s="57"/>
      <c r="G785" s="57"/>
      <c r="H785" s="57"/>
      <c r="I785" s="57"/>
      <c r="R785" s="39"/>
      <c r="S785" s="39"/>
      <c r="T785" s="39"/>
      <c r="U785" s="39"/>
      <c r="V785" s="39"/>
      <c r="W785" s="39"/>
      <c r="X785" s="39"/>
      <c r="Y785" s="39"/>
      <c r="Z785" s="39"/>
    </row>
    <row r="786" spans="3:26" s="6" customFormat="1">
      <c r="C786" s="57"/>
      <c r="D786" s="57"/>
      <c r="E786" s="57"/>
      <c r="F786" s="57"/>
      <c r="G786" s="57"/>
      <c r="H786" s="57"/>
      <c r="I786" s="57"/>
      <c r="R786" s="39"/>
      <c r="S786" s="39"/>
      <c r="T786" s="39"/>
      <c r="U786" s="39"/>
      <c r="V786" s="39"/>
      <c r="W786" s="39"/>
      <c r="X786" s="39"/>
      <c r="Y786" s="39"/>
      <c r="Z786" s="39"/>
    </row>
    <row r="787" spans="3:26" s="6" customFormat="1">
      <c r="C787" s="57"/>
      <c r="D787" s="57"/>
      <c r="E787" s="57"/>
      <c r="F787" s="57"/>
      <c r="G787" s="57"/>
      <c r="H787" s="57"/>
      <c r="I787" s="57"/>
      <c r="R787" s="39"/>
      <c r="S787" s="39"/>
      <c r="T787" s="39"/>
      <c r="U787" s="39"/>
      <c r="V787" s="39"/>
      <c r="W787" s="39"/>
      <c r="X787" s="39"/>
      <c r="Y787" s="39"/>
      <c r="Z787" s="39"/>
    </row>
    <row r="788" spans="3:26" s="6" customFormat="1">
      <c r="C788" s="57"/>
      <c r="D788" s="57"/>
      <c r="E788" s="57"/>
      <c r="F788" s="57"/>
      <c r="G788" s="57"/>
      <c r="H788" s="57"/>
      <c r="I788" s="57"/>
      <c r="R788" s="39"/>
      <c r="S788" s="39"/>
      <c r="T788" s="39"/>
      <c r="U788" s="39"/>
      <c r="V788" s="39"/>
      <c r="W788" s="39"/>
      <c r="X788" s="39"/>
      <c r="Y788" s="39"/>
      <c r="Z788" s="39"/>
    </row>
    <row r="789" spans="3:26" s="6" customFormat="1">
      <c r="C789" s="57"/>
      <c r="D789" s="57"/>
      <c r="E789" s="57"/>
      <c r="F789" s="57"/>
      <c r="G789" s="57"/>
      <c r="H789" s="57"/>
      <c r="I789" s="57"/>
      <c r="R789" s="39"/>
      <c r="S789" s="39"/>
      <c r="T789" s="39"/>
      <c r="U789" s="39"/>
      <c r="V789" s="39"/>
      <c r="W789" s="39"/>
      <c r="X789" s="39"/>
      <c r="Y789" s="39"/>
      <c r="Z789" s="39"/>
    </row>
    <row r="790" spans="3:26" s="6" customFormat="1">
      <c r="C790" s="57"/>
      <c r="D790" s="57"/>
      <c r="E790" s="57"/>
      <c r="F790" s="57"/>
      <c r="G790" s="57"/>
      <c r="H790" s="57"/>
      <c r="I790" s="57"/>
      <c r="R790" s="39"/>
      <c r="S790" s="39"/>
      <c r="T790" s="39"/>
      <c r="U790" s="39"/>
      <c r="V790" s="39"/>
      <c r="W790" s="39"/>
      <c r="X790" s="39"/>
      <c r="Y790" s="39"/>
      <c r="Z790" s="39"/>
    </row>
    <row r="791" spans="3:26" s="6" customFormat="1">
      <c r="C791" s="57"/>
      <c r="D791" s="57"/>
      <c r="E791" s="57"/>
      <c r="F791" s="57"/>
      <c r="G791" s="57"/>
      <c r="H791" s="57"/>
      <c r="I791" s="57"/>
      <c r="R791" s="39"/>
      <c r="S791" s="39"/>
      <c r="T791" s="39"/>
      <c r="U791" s="39"/>
      <c r="V791" s="39"/>
      <c r="W791" s="39"/>
      <c r="X791" s="39"/>
      <c r="Y791" s="39"/>
      <c r="Z791" s="39"/>
    </row>
    <row r="792" spans="3:26" s="6" customFormat="1">
      <c r="C792" s="57"/>
      <c r="D792" s="57"/>
      <c r="E792" s="57"/>
      <c r="F792" s="57"/>
      <c r="G792" s="57"/>
      <c r="H792" s="57"/>
      <c r="I792" s="57"/>
      <c r="R792" s="39"/>
      <c r="S792" s="39"/>
      <c r="T792" s="39"/>
      <c r="U792" s="39"/>
      <c r="V792" s="39"/>
      <c r="W792" s="39"/>
      <c r="X792" s="39"/>
      <c r="Y792" s="39"/>
      <c r="Z792" s="39"/>
    </row>
    <row r="793" spans="3:26" s="6" customFormat="1">
      <c r="C793" s="57"/>
      <c r="D793" s="57"/>
      <c r="E793" s="57"/>
      <c r="F793" s="57"/>
      <c r="G793" s="57"/>
      <c r="H793" s="57"/>
      <c r="I793" s="57"/>
      <c r="R793" s="39"/>
      <c r="S793" s="39"/>
      <c r="T793" s="39"/>
      <c r="U793" s="39"/>
      <c r="V793" s="39"/>
      <c r="W793" s="39"/>
      <c r="X793" s="39"/>
      <c r="Y793" s="39"/>
      <c r="Z793" s="39"/>
    </row>
    <row r="794" spans="3:26" s="6" customFormat="1">
      <c r="C794" s="57"/>
      <c r="D794" s="57"/>
      <c r="E794" s="57"/>
      <c r="F794" s="57"/>
      <c r="G794" s="57"/>
      <c r="H794" s="57"/>
      <c r="I794" s="57"/>
      <c r="R794" s="39"/>
      <c r="S794" s="39"/>
      <c r="T794" s="39"/>
      <c r="U794" s="39"/>
      <c r="V794" s="39"/>
      <c r="W794" s="39"/>
      <c r="X794" s="39"/>
      <c r="Y794" s="39"/>
      <c r="Z794" s="39"/>
    </row>
    <row r="795" spans="3:26" s="6" customFormat="1">
      <c r="C795" s="57"/>
      <c r="D795" s="57"/>
      <c r="E795" s="57"/>
      <c r="F795" s="57"/>
      <c r="G795" s="57"/>
      <c r="H795" s="57"/>
      <c r="I795" s="57"/>
      <c r="R795" s="39"/>
      <c r="S795" s="39"/>
      <c r="T795" s="39"/>
      <c r="U795" s="39"/>
      <c r="V795" s="39"/>
      <c r="W795" s="39"/>
      <c r="X795" s="39"/>
      <c r="Y795" s="39"/>
      <c r="Z795" s="39"/>
    </row>
    <row r="796" spans="3:26" s="6" customFormat="1">
      <c r="C796" s="57"/>
      <c r="D796" s="57"/>
      <c r="E796" s="57"/>
      <c r="F796" s="57"/>
      <c r="G796" s="57"/>
      <c r="H796" s="57"/>
      <c r="I796" s="57"/>
      <c r="R796" s="39"/>
      <c r="S796" s="39"/>
      <c r="T796" s="39"/>
      <c r="U796" s="39"/>
      <c r="V796" s="39"/>
      <c r="W796" s="39"/>
      <c r="X796" s="39"/>
      <c r="Y796" s="39"/>
      <c r="Z796" s="39"/>
    </row>
    <row r="797" spans="3:26" s="6" customFormat="1">
      <c r="C797" s="57"/>
      <c r="D797" s="57"/>
      <c r="E797" s="57"/>
      <c r="F797" s="57"/>
      <c r="G797" s="57"/>
      <c r="H797" s="57"/>
      <c r="I797" s="57"/>
      <c r="R797" s="39"/>
      <c r="S797" s="39"/>
      <c r="T797" s="39"/>
      <c r="U797" s="39"/>
      <c r="V797" s="39"/>
      <c r="W797" s="39"/>
      <c r="X797" s="39"/>
      <c r="Y797" s="39"/>
      <c r="Z797" s="39"/>
    </row>
    <row r="798" spans="3:26" s="6" customFormat="1">
      <c r="C798" s="57"/>
      <c r="D798" s="57"/>
      <c r="E798" s="57"/>
      <c r="F798" s="57"/>
      <c r="G798" s="57"/>
      <c r="H798" s="57"/>
      <c r="I798" s="57"/>
      <c r="R798" s="39"/>
      <c r="S798" s="39"/>
      <c r="T798" s="39"/>
      <c r="U798" s="39"/>
      <c r="V798" s="39"/>
      <c r="W798" s="39"/>
      <c r="X798" s="39"/>
      <c r="Y798" s="39"/>
      <c r="Z798" s="39"/>
    </row>
    <row r="799" spans="3:26" s="6" customFormat="1">
      <c r="C799" s="57"/>
      <c r="D799" s="57"/>
      <c r="E799" s="57"/>
      <c r="F799" s="57"/>
      <c r="G799" s="57"/>
      <c r="H799" s="57"/>
      <c r="I799" s="57"/>
      <c r="R799" s="39"/>
      <c r="S799" s="39"/>
      <c r="T799" s="39"/>
      <c r="U799" s="39"/>
      <c r="V799" s="39"/>
      <c r="W799" s="39"/>
      <c r="X799" s="39"/>
      <c r="Y799" s="39"/>
      <c r="Z799" s="39"/>
    </row>
    <row r="800" spans="3:26" s="6" customFormat="1">
      <c r="C800" s="57"/>
      <c r="D800" s="57"/>
      <c r="E800" s="57"/>
      <c r="F800" s="57"/>
      <c r="G800" s="57"/>
      <c r="H800" s="57"/>
      <c r="I800" s="57"/>
      <c r="R800" s="39"/>
      <c r="S800" s="39"/>
      <c r="T800" s="39"/>
      <c r="U800" s="39"/>
      <c r="V800" s="39"/>
      <c r="W800" s="39"/>
      <c r="X800" s="39"/>
      <c r="Y800" s="39"/>
      <c r="Z800" s="39"/>
    </row>
    <row r="801" spans="3:26" s="6" customFormat="1">
      <c r="C801" s="57"/>
      <c r="D801" s="57"/>
      <c r="E801" s="57"/>
      <c r="F801" s="57"/>
      <c r="G801" s="57"/>
      <c r="H801" s="57"/>
      <c r="I801" s="57"/>
      <c r="R801" s="39"/>
      <c r="S801" s="39"/>
      <c r="T801" s="39"/>
      <c r="U801" s="39"/>
      <c r="V801" s="39"/>
      <c r="W801" s="39"/>
      <c r="X801" s="39"/>
      <c r="Y801" s="39"/>
      <c r="Z801" s="39"/>
    </row>
    <row r="802" spans="3:26" s="6" customFormat="1">
      <c r="C802" s="57"/>
      <c r="D802" s="57"/>
      <c r="E802" s="57"/>
      <c r="F802" s="57"/>
      <c r="G802" s="57"/>
      <c r="H802" s="57"/>
      <c r="I802" s="57"/>
      <c r="R802" s="39"/>
      <c r="S802" s="39"/>
      <c r="T802" s="39"/>
      <c r="U802" s="39"/>
      <c r="V802" s="39"/>
      <c r="W802" s="39"/>
      <c r="X802" s="39"/>
      <c r="Y802" s="39"/>
      <c r="Z802" s="39"/>
    </row>
    <row r="803" spans="3:26" s="6" customFormat="1">
      <c r="C803" s="57"/>
      <c r="D803" s="57"/>
      <c r="E803" s="57"/>
      <c r="F803" s="57"/>
      <c r="G803" s="57"/>
      <c r="H803" s="57"/>
      <c r="I803" s="57"/>
      <c r="R803" s="39"/>
      <c r="S803" s="39"/>
      <c r="T803" s="39"/>
      <c r="U803" s="39"/>
      <c r="V803" s="39"/>
      <c r="W803" s="39"/>
      <c r="X803" s="39"/>
      <c r="Y803" s="39"/>
      <c r="Z803" s="39"/>
    </row>
    <row r="804" spans="3:26" s="6" customFormat="1">
      <c r="C804" s="57"/>
      <c r="D804" s="57"/>
      <c r="E804" s="57"/>
      <c r="F804" s="57"/>
      <c r="G804" s="57"/>
      <c r="H804" s="57"/>
      <c r="I804" s="57"/>
      <c r="R804" s="39"/>
      <c r="S804" s="39"/>
      <c r="T804" s="39"/>
      <c r="U804" s="39"/>
      <c r="V804" s="39"/>
      <c r="W804" s="39"/>
      <c r="X804" s="39"/>
      <c r="Y804" s="39"/>
      <c r="Z804" s="39"/>
    </row>
    <row r="805" spans="3:26" s="6" customFormat="1">
      <c r="C805" s="57"/>
      <c r="D805" s="57"/>
      <c r="E805" s="57"/>
      <c r="F805" s="57"/>
      <c r="G805" s="57"/>
      <c r="H805" s="57"/>
      <c r="I805" s="57"/>
      <c r="R805" s="39"/>
      <c r="S805" s="39"/>
      <c r="T805" s="39"/>
      <c r="U805" s="39"/>
      <c r="V805" s="39"/>
      <c r="W805" s="39"/>
      <c r="X805" s="39"/>
      <c r="Y805" s="39"/>
      <c r="Z805" s="39"/>
    </row>
    <row r="806" spans="3:26" s="6" customFormat="1">
      <c r="C806" s="57"/>
      <c r="D806" s="57"/>
      <c r="E806" s="57"/>
      <c r="F806" s="57"/>
      <c r="G806" s="57"/>
      <c r="H806" s="57"/>
      <c r="I806" s="57"/>
      <c r="R806" s="39"/>
      <c r="S806" s="39"/>
      <c r="T806" s="39"/>
      <c r="U806" s="39"/>
      <c r="V806" s="39"/>
      <c r="W806" s="39"/>
      <c r="X806" s="39"/>
      <c r="Y806" s="39"/>
      <c r="Z806" s="39"/>
    </row>
    <row r="807" spans="3:26" s="6" customFormat="1">
      <c r="C807" s="57"/>
      <c r="D807" s="57"/>
      <c r="E807" s="57"/>
      <c r="F807" s="57"/>
      <c r="G807" s="57"/>
      <c r="H807" s="57"/>
      <c r="I807" s="57"/>
      <c r="R807" s="39"/>
      <c r="S807" s="39"/>
      <c r="T807" s="39"/>
      <c r="U807" s="39"/>
      <c r="V807" s="39"/>
      <c r="W807" s="39"/>
      <c r="X807" s="39"/>
      <c r="Y807" s="39"/>
      <c r="Z807" s="39"/>
    </row>
    <row r="808" spans="3:26" s="6" customFormat="1">
      <c r="C808" s="57"/>
      <c r="D808" s="57"/>
      <c r="E808" s="57"/>
      <c r="F808" s="57"/>
      <c r="G808" s="57"/>
      <c r="H808" s="57"/>
      <c r="I808" s="57"/>
      <c r="R808" s="39"/>
      <c r="S808" s="39"/>
      <c r="T808" s="39"/>
      <c r="U808" s="39"/>
      <c r="V808" s="39"/>
      <c r="W808" s="39"/>
      <c r="X808" s="39"/>
      <c r="Y808" s="39"/>
      <c r="Z808" s="39"/>
    </row>
    <row r="809" spans="3:26" s="6" customFormat="1">
      <c r="C809" s="57"/>
      <c r="D809" s="57"/>
      <c r="E809" s="57"/>
      <c r="F809" s="57"/>
      <c r="G809" s="57"/>
      <c r="H809" s="57"/>
      <c r="I809" s="57"/>
      <c r="R809" s="39"/>
      <c r="S809" s="39"/>
      <c r="T809" s="39"/>
      <c r="U809" s="39"/>
      <c r="V809" s="39"/>
      <c r="W809" s="39"/>
      <c r="X809" s="39"/>
      <c r="Y809" s="39"/>
      <c r="Z809" s="39"/>
    </row>
    <row r="810" spans="3:26" s="6" customFormat="1">
      <c r="C810" s="57"/>
      <c r="D810" s="57"/>
      <c r="E810" s="57"/>
      <c r="F810" s="57"/>
      <c r="G810" s="57"/>
      <c r="H810" s="57"/>
      <c r="I810" s="57"/>
      <c r="R810" s="39"/>
      <c r="S810" s="39"/>
      <c r="T810" s="39"/>
      <c r="U810" s="39"/>
      <c r="V810" s="39"/>
      <c r="W810" s="39"/>
      <c r="X810" s="39"/>
      <c r="Y810" s="39"/>
      <c r="Z810" s="39"/>
    </row>
    <row r="811" spans="3:26" s="6" customFormat="1">
      <c r="C811" s="57"/>
      <c r="D811" s="57"/>
      <c r="E811" s="57"/>
      <c r="F811" s="57"/>
      <c r="G811" s="57"/>
      <c r="H811" s="57"/>
      <c r="I811" s="57"/>
      <c r="R811" s="39"/>
      <c r="S811" s="39"/>
      <c r="T811" s="39"/>
      <c r="U811" s="39"/>
      <c r="V811" s="39"/>
      <c r="W811" s="39"/>
      <c r="X811" s="39"/>
      <c r="Y811" s="39"/>
      <c r="Z811" s="39"/>
    </row>
    <row r="812" spans="3:26" s="6" customFormat="1">
      <c r="C812" s="57"/>
      <c r="D812" s="57"/>
      <c r="E812" s="57"/>
      <c r="F812" s="57"/>
      <c r="G812" s="57"/>
      <c r="H812" s="57"/>
      <c r="I812" s="57"/>
      <c r="R812" s="39"/>
      <c r="S812" s="39"/>
      <c r="T812" s="39"/>
      <c r="U812" s="39"/>
      <c r="V812" s="39"/>
      <c r="W812" s="39"/>
      <c r="X812" s="39"/>
      <c r="Y812" s="39"/>
      <c r="Z812" s="39"/>
    </row>
    <row r="813" spans="3:26" s="6" customFormat="1">
      <c r="C813" s="57"/>
      <c r="D813" s="57"/>
      <c r="E813" s="57"/>
      <c r="F813" s="57"/>
      <c r="G813" s="57"/>
      <c r="H813" s="57"/>
      <c r="I813" s="57"/>
      <c r="R813" s="39"/>
      <c r="S813" s="39"/>
      <c r="T813" s="39"/>
      <c r="U813" s="39"/>
      <c r="V813" s="39"/>
      <c r="W813" s="39"/>
      <c r="X813" s="39"/>
      <c r="Y813" s="39"/>
      <c r="Z813" s="39"/>
    </row>
    <row r="814" spans="3:26" s="6" customFormat="1">
      <c r="C814" s="57"/>
      <c r="D814" s="57"/>
      <c r="E814" s="57"/>
      <c r="F814" s="57"/>
      <c r="G814" s="57"/>
      <c r="H814" s="57"/>
      <c r="I814" s="57"/>
      <c r="R814" s="39"/>
      <c r="S814" s="39"/>
      <c r="T814" s="39"/>
      <c r="U814" s="39"/>
      <c r="V814" s="39"/>
      <c r="W814" s="39"/>
      <c r="X814" s="39"/>
      <c r="Y814" s="39"/>
      <c r="Z814" s="39"/>
    </row>
    <row r="815" spans="3:26" s="6" customFormat="1">
      <c r="C815" s="57"/>
      <c r="D815" s="57"/>
      <c r="E815" s="57"/>
      <c r="F815" s="57"/>
      <c r="G815" s="57"/>
      <c r="H815" s="57"/>
      <c r="I815" s="57"/>
      <c r="R815" s="39"/>
      <c r="S815" s="39"/>
      <c r="T815" s="39"/>
      <c r="U815" s="39"/>
      <c r="V815" s="39"/>
      <c r="W815" s="39"/>
      <c r="X815" s="39"/>
      <c r="Y815" s="39"/>
      <c r="Z815" s="39"/>
    </row>
    <row r="816" spans="3:26" s="6" customFormat="1">
      <c r="C816" s="57"/>
      <c r="D816" s="57"/>
      <c r="E816" s="57"/>
      <c r="F816" s="57"/>
      <c r="G816" s="57"/>
      <c r="H816" s="57"/>
      <c r="I816" s="57"/>
      <c r="R816" s="39"/>
      <c r="S816" s="39"/>
      <c r="T816" s="39"/>
      <c r="U816" s="39"/>
      <c r="V816" s="39"/>
      <c r="W816" s="39"/>
      <c r="X816" s="39"/>
      <c r="Y816" s="39"/>
      <c r="Z816" s="39"/>
    </row>
    <row r="817" spans="3:26" s="6" customFormat="1">
      <c r="C817" s="57"/>
      <c r="D817" s="57"/>
      <c r="E817" s="57"/>
      <c r="F817" s="57"/>
      <c r="G817" s="57"/>
      <c r="H817" s="57"/>
      <c r="I817" s="57"/>
      <c r="R817" s="39"/>
      <c r="S817" s="39"/>
      <c r="T817" s="39"/>
      <c r="U817" s="39"/>
      <c r="V817" s="39"/>
      <c r="W817" s="39"/>
      <c r="X817" s="39"/>
      <c r="Y817" s="39"/>
      <c r="Z817" s="39"/>
    </row>
    <row r="818" spans="3:26" s="6" customFormat="1">
      <c r="C818" s="57"/>
      <c r="D818" s="57"/>
      <c r="E818" s="57"/>
      <c r="F818" s="57"/>
      <c r="G818" s="57"/>
      <c r="H818" s="57"/>
      <c r="I818" s="57"/>
      <c r="R818" s="39"/>
      <c r="S818" s="39"/>
      <c r="T818" s="39"/>
      <c r="U818" s="39"/>
      <c r="V818" s="39"/>
      <c r="W818" s="39"/>
      <c r="X818" s="39"/>
      <c r="Y818" s="39"/>
      <c r="Z818" s="39"/>
    </row>
    <row r="819" spans="3:26" s="6" customFormat="1">
      <c r="C819" s="57"/>
      <c r="D819" s="57"/>
      <c r="E819" s="57"/>
      <c r="F819" s="57"/>
      <c r="G819" s="57"/>
      <c r="H819" s="57"/>
      <c r="I819" s="57"/>
      <c r="R819" s="39"/>
      <c r="S819" s="39"/>
      <c r="T819" s="39"/>
      <c r="U819" s="39"/>
      <c r="V819" s="39"/>
      <c r="W819" s="39"/>
      <c r="X819" s="39"/>
      <c r="Y819" s="39"/>
      <c r="Z819" s="39"/>
    </row>
    <row r="820" spans="3:26" s="6" customFormat="1">
      <c r="C820" s="57"/>
      <c r="D820" s="57"/>
      <c r="E820" s="57"/>
      <c r="F820" s="57"/>
      <c r="G820" s="57"/>
      <c r="H820" s="57"/>
      <c r="I820" s="57"/>
      <c r="R820" s="39"/>
      <c r="S820" s="39"/>
      <c r="T820" s="39"/>
      <c r="U820" s="39"/>
      <c r="V820" s="39"/>
      <c r="W820" s="39"/>
      <c r="X820" s="39"/>
      <c r="Y820" s="39"/>
      <c r="Z820" s="39"/>
    </row>
    <row r="821" spans="3:26" s="6" customFormat="1">
      <c r="C821" s="57"/>
      <c r="D821" s="57"/>
      <c r="E821" s="57"/>
      <c r="F821" s="57"/>
      <c r="G821" s="57"/>
      <c r="H821" s="57"/>
      <c r="I821" s="57"/>
      <c r="R821" s="39"/>
      <c r="S821" s="39"/>
      <c r="T821" s="39"/>
      <c r="U821" s="39"/>
      <c r="V821" s="39"/>
      <c r="W821" s="39"/>
      <c r="X821" s="39"/>
      <c r="Y821" s="39"/>
      <c r="Z821" s="39"/>
    </row>
    <row r="822" spans="3:26" s="6" customFormat="1">
      <c r="C822" s="57"/>
      <c r="D822" s="57"/>
      <c r="E822" s="57"/>
      <c r="F822" s="57"/>
      <c r="G822" s="57"/>
      <c r="H822" s="57"/>
      <c r="I822" s="57"/>
      <c r="R822" s="39"/>
      <c r="S822" s="39"/>
      <c r="T822" s="39"/>
      <c r="U822" s="39"/>
      <c r="V822" s="39"/>
      <c r="W822" s="39"/>
      <c r="X822" s="39"/>
      <c r="Y822" s="39"/>
      <c r="Z822" s="39"/>
    </row>
    <row r="823" spans="3:26" s="6" customFormat="1">
      <c r="C823" s="57"/>
      <c r="D823" s="57"/>
      <c r="E823" s="57"/>
      <c r="F823" s="57"/>
      <c r="G823" s="57"/>
      <c r="H823" s="57"/>
      <c r="I823" s="57"/>
      <c r="R823" s="39"/>
      <c r="S823" s="39"/>
      <c r="T823" s="39"/>
      <c r="U823" s="39"/>
      <c r="V823" s="39"/>
      <c r="W823" s="39"/>
      <c r="X823" s="39"/>
      <c r="Y823" s="39"/>
      <c r="Z823" s="39"/>
    </row>
    <row r="824" spans="3:26" s="6" customFormat="1">
      <c r="C824" s="57"/>
      <c r="D824" s="57"/>
      <c r="E824" s="57"/>
      <c r="F824" s="57"/>
      <c r="G824" s="57"/>
      <c r="H824" s="57"/>
      <c r="I824" s="57"/>
      <c r="R824" s="39"/>
      <c r="S824" s="39"/>
      <c r="T824" s="39"/>
      <c r="U824" s="39"/>
      <c r="V824" s="39"/>
      <c r="W824" s="39"/>
      <c r="X824" s="39"/>
      <c r="Y824" s="39"/>
      <c r="Z824" s="39"/>
    </row>
    <row r="825" spans="3:26" s="6" customFormat="1">
      <c r="C825" s="57"/>
      <c r="D825" s="57"/>
      <c r="E825" s="57"/>
      <c r="F825" s="57"/>
      <c r="G825" s="57"/>
      <c r="H825" s="57"/>
      <c r="I825" s="57"/>
      <c r="R825" s="39"/>
      <c r="S825" s="39"/>
      <c r="T825" s="39"/>
      <c r="U825" s="39"/>
      <c r="V825" s="39"/>
      <c r="W825" s="39"/>
      <c r="X825" s="39"/>
      <c r="Y825" s="39"/>
      <c r="Z825" s="39"/>
    </row>
    <row r="826" spans="3:26" s="6" customFormat="1">
      <c r="C826" s="57"/>
      <c r="D826" s="57"/>
      <c r="E826" s="57"/>
      <c r="F826" s="57"/>
      <c r="G826" s="57"/>
      <c r="H826" s="57"/>
      <c r="I826" s="57"/>
      <c r="R826" s="39"/>
      <c r="S826" s="39"/>
      <c r="T826" s="39"/>
      <c r="U826" s="39"/>
      <c r="V826" s="39"/>
      <c r="W826" s="39"/>
      <c r="X826" s="39"/>
      <c r="Y826" s="39"/>
      <c r="Z826" s="39"/>
    </row>
    <row r="827" spans="3:26" s="6" customFormat="1">
      <c r="C827" s="57"/>
      <c r="D827" s="57"/>
      <c r="E827" s="57"/>
      <c r="F827" s="57"/>
      <c r="G827" s="57"/>
      <c r="H827" s="57"/>
      <c r="I827" s="57"/>
      <c r="R827" s="39"/>
      <c r="S827" s="39"/>
      <c r="T827" s="39"/>
      <c r="U827" s="39"/>
      <c r="V827" s="39"/>
      <c r="W827" s="39"/>
      <c r="X827" s="39"/>
      <c r="Y827" s="39"/>
      <c r="Z827" s="39"/>
    </row>
    <row r="828" spans="3:26" s="6" customFormat="1">
      <c r="C828" s="57"/>
      <c r="D828" s="57"/>
      <c r="E828" s="57"/>
      <c r="F828" s="57"/>
      <c r="G828" s="57"/>
      <c r="H828" s="57"/>
      <c r="I828" s="57"/>
      <c r="R828" s="39"/>
      <c r="S828" s="39"/>
      <c r="T828" s="39"/>
      <c r="U828" s="39"/>
      <c r="V828" s="39"/>
      <c r="W828" s="39"/>
      <c r="X828" s="39"/>
      <c r="Y828" s="39"/>
      <c r="Z828" s="39"/>
    </row>
    <row r="829" spans="3:26" s="6" customFormat="1">
      <c r="C829" s="57"/>
      <c r="D829" s="57"/>
      <c r="E829" s="57"/>
      <c r="F829" s="57"/>
      <c r="G829" s="57"/>
      <c r="H829" s="57"/>
      <c r="I829" s="57"/>
      <c r="R829" s="39"/>
      <c r="S829" s="39"/>
      <c r="T829" s="39"/>
      <c r="U829" s="39"/>
      <c r="V829" s="39"/>
      <c r="W829" s="39"/>
      <c r="X829" s="39"/>
      <c r="Y829" s="39"/>
      <c r="Z829" s="39"/>
    </row>
    <row r="830" spans="3:26" s="6" customFormat="1">
      <c r="C830" s="57"/>
      <c r="D830" s="57"/>
      <c r="E830" s="57"/>
      <c r="F830" s="57"/>
      <c r="G830" s="57"/>
      <c r="H830" s="57"/>
      <c r="I830" s="57"/>
      <c r="R830" s="39"/>
      <c r="S830" s="39"/>
      <c r="T830" s="39"/>
      <c r="U830" s="39"/>
      <c r="V830" s="39"/>
      <c r="W830" s="39"/>
      <c r="X830" s="39"/>
      <c r="Y830" s="39"/>
      <c r="Z830" s="39"/>
    </row>
    <row r="831" spans="3:26" s="6" customFormat="1">
      <c r="C831" s="57"/>
      <c r="D831" s="57"/>
      <c r="E831" s="57"/>
      <c r="F831" s="57"/>
      <c r="G831" s="57"/>
      <c r="H831" s="57"/>
      <c r="I831" s="57"/>
      <c r="R831" s="39"/>
      <c r="S831" s="39"/>
      <c r="T831" s="39"/>
      <c r="U831" s="39"/>
      <c r="V831" s="39"/>
      <c r="W831" s="39"/>
      <c r="X831" s="39"/>
      <c r="Y831" s="39"/>
      <c r="Z831" s="39"/>
    </row>
    <row r="832" spans="3:26" s="6" customFormat="1">
      <c r="C832" s="57"/>
      <c r="D832" s="57"/>
      <c r="E832" s="57"/>
      <c r="F832" s="57"/>
      <c r="G832" s="57"/>
      <c r="H832" s="57"/>
      <c r="I832" s="57"/>
      <c r="R832" s="39"/>
      <c r="S832" s="39"/>
      <c r="T832" s="39"/>
      <c r="U832" s="39"/>
      <c r="V832" s="39"/>
      <c r="W832" s="39"/>
      <c r="X832" s="39"/>
      <c r="Y832" s="39"/>
      <c r="Z832" s="39"/>
    </row>
    <row r="833" spans="3:26" s="6" customFormat="1">
      <c r="C833" s="57"/>
      <c r="D833" s="57"/>
      <c r="E833" s="57"/>
      <c r="F833" s="57"/>
      <c r="G833" s="57"/>
      <c r="H833" s="57"/>
      <c r="I833" s="57"/>
      <c r="R833" s="39"/>
      <c r="S833" s="39"/>
      <c r="T833" s="39"/>
      <c r="U833" s="39"/>
      <c r="V833" s="39"/>
      <c r="W833" s="39"/>
      <c r="X833" s="39"/>
      <c r="Y833" s="39"/>
      <c r="Z833" s="39"/>
    </row>
    <row r="834" spans="3:26" s="6" customFormat="1">
      <c r="C834" s="57"/>
      <c r="D834" s="57"/>
      <c r="E834" s="57"/>
      <c r="F834" s="57"/>
      <c r="G834" s="57"/>
      <c r="H834" s="57"/>
      <c r="I834" s="57"/>
      <c r="R834" s="39"/>
      <c r="S834" s="39"/>
      <c r="T834" s="39"/>
      <c r="U834" s="39"/>
      <c r="V834" s="39"/>
      <c r="W834" s="39"/>
      <c r="X834" s="39"/>
      <c r="Y834" s="39"/>
      <c r="Z834" s="39"/>
    </row>
    <row r="835" spans="3:26" s="6" customFormat="1">
      <c r="C835" s="57"/>
      <c r="D835" s="57"/>
      <c r="E835" s="57"/>
      <c r="F835" s="57"/>
      <c r="G835" s="57"/>
      <c r="H835" s="57"/>
      <c r="I835" s="57"/>
      <c r="R835" s="39"/>
      <c r="S835" s="39"/>
      <c r="T835" s="39"/>
      <c r="U835" s="39"/>
      <c r="V835" s="39"/>
      <c r="W835" s="39"/>
      <c r="X835" s="39"/>
      <c r="Y835" s="39"/>
      <c r="Z835" s="39"/>
    </row>
    <row r="836" spans="3:26" s="6" customFormat="1">
      <c r="C836" s="57"/>
      <c r="D836" s="57"/>
      <c r="E836" s="57"/>
      <c r="F836" s="57"/>
      <c r="G836" s="57"/>
      <c r="H836" s="57"/>
      <c r="I836" s="57"/>
      <c r="R836" s="39"/>
      <c r="S836" s="39"/>
      <c r="T836" s="39"/>
      <c r="U836" s="39"/>
      <c r="V836" s="39"/>
      <c r="W836" s="39"/>
      <c r="X836" s="39"/>
      <c r="Y836" s="39"/>
      <c r="Z836" s="39"/>
    </row>
    <row r="837" spans="3:26" s="6" customFormat="1">
      <c r="C837" s="57"/>
      <c r="D837" s="57"/>
      <c r="E837" s="57"/>
      <c r="F837" s="57"/>
      <c r="G837" s="57"/>
      <c r="H837" s="57"/>
      <c r="I837" s="57"/>
      <c r="R837" s="39"/>
      <c r="S837" s="39"/>
      <c r="T837" s="39"/>
      <c r="U837" s="39"/>
      <c r="V837" s="39"/>
      <c r="W837" s="39"/>
      <c r="X837" s="39"/>
      <c r="Y837" s="39"/>
      <c r="Z837" s="39"/>
    </row>
    <row r="838" spans="3:26" s="6" customFormat="1">
      <c r="C838" s="57"/>
      <c r="D838" s="57"/>
      <c r="E838" s="57"/>
      <c r="F838" s="57"/>
      <c r="G838" s="57"/>
      <c r="H838" s="57"/>
      <c r="I838" s="57"/>
      <c r="R838" s="39"/>
      <c r="S838" s="39"/>
      <c r="T838" s="39"/>
      <c r="U838" s="39"/>
      <c r="V838" s="39"/>
      <c r="W838" s="39"/>
      <c r="X838" s="39"/>
      <c r="Y838" s="39"/>
      <c r="Z838" s="39"/>
    </row>
    <row r="839" spans="3:26" s="6" customFormat="1">
      <c r="C839" s="57"/>
      <c r="D839" s="57"/>
      <c r="E839" s="57"/>
      <c r="F839" s="57"/>
      <c r="G839" s="57"/>
      <c r="H839" s="57"/>
      <c r="I839" s="57"/>
      <c r="R839" s="39"/>
      <c r="S839" s="39"/>
      <c r="T839" s="39"/>
      <c r="U839" s="39"/>
      <c r="V839" s="39"/>
      <c r="W839" s="39"/>
      <c r="X839" s="39"/>
      <c r="Y839" s="39"/>
      <c r="Z839" s="39"/>
    </row>
    <row r="840" spans="3:26" s="6" customFormat="1">
      <c r="C840" s="57"/>
      <c r="D840" s="57"/>
      <c r="E840" s="57"/>
      <c r="F840" s="57"/>
      <c r="G840" s="57"/>
      <c r="H840" s="57"/>
      <c r="I840" s="57"/>
      <c r="R840" s="39"/>
      <c r="S840" s="39"/>
      <c r="T840" s="39"/>
      <c r="U840" s="39"/>
      <c r="V840" s="39"/>
      <c r="W840" s="39"/>
      <c r="X840" s="39"/>
      <c r="Y840" s="39"/>
      <c r="Z840" s="39"/>
    </row>
    <row r="841" spans="3:26" s="6" customFormat="1">
      <c r="C841" s="57"/>
      <c r="D841" s="57"/>
      <c r="E841" s="57"/>
      <c r="F841" s="57"/>
      <c r="G841" s="57"/>
      <c r="H841" s="57"/>
      <c r="I841" s="57"/>
      <c r="R841" s="39"/>
      <c r="S841" s="39"/>
      <c r="T841" s="39"/>
      <c r="U841" s="39"/>
      <c r="V841" s="39"/>
      <c r="W841" s="39"/>
      <c r="X841" s="39"/>
      <c r="Y841" s="39"/>
      <c r="Z841" s="39"/>
    </row>
    <row r="842" spans="3:26" s="6" customFormat="1">
      <c r="C842" s="57"/>
      <c r="D842" s="57"/>
      <c r="E842" s="57"/>
      <c r="F842" s="57"/>
      <c r="G842" s="57"/>
      <c r="H842" s="57"/>
      <c r="I842" s="57"/>
      <c r="R842" s="39"/>
      <c r="S842" s="39"/>
      <c r="T842" s="39"/>
      <c r="U842" s="39"/>
      <c r="V842" s="39"/>
      <c r="W842" s="39"/>
      <c r="X842" s="39"/>
      <c r="Y842" s="39"/>
      <c r="Z842" s="39"/>
    </row>
    <row r="843" spans="3:26" s="6" customFormat="1">
      <c r="C843" s="57"/>
      <c r="D843" s="57"/>
      <c r="E843" s="57"/>
      <c r="F843" s="57"/>
      <c r="G843" s="57"/>
      <c r="H843" s="57"/>
      <c r="I843" s="57"/>
      <c r="R843" s="39"/>
      <c r="S843" s="39"/>
      <c r="T843" s="39"/>
      <c r="U843" s="39"/>
      <c r="V843" s="39"/>
      <c r="W843" s="39"/>
      <c r="X843" s="39"/>
      <c r="Y843" s="39"/>
      <c r="Z843" s="39"/>
    </row>
    <row r="844" spans="3:26" s="6" customFormat="1">
      <c r="C844" s="57"/>
      <c r="D844" s="57"/>
      <c r="E844" s="57"/>
      <c r="F844" s="57"/>
      <c r="G844" s="57"/>
      <c r="H844" s="57"/>
      <c r="I844" s="57"/>
      <c r="R844" s="39"/>
      <c r="S844" s="39"/>
      <c r="T844" s="39"/>
      <c r="U844" s="39"/>
      <c r="V844" s="39"/>
      <c r="W844" s="39"/>
      <c r="X844" s="39"/>
      <c r="Y844" s="39"/>
      <c r="Z844" s="39"/>
    </row>
    <row r="845" spans="3:26" s="6" customFormat="1">
      <c r="C845" s="57"/>
      <c r="D845" s="57"/>
      <c r="E845" s="57"/>
      <c r="F845" s="57"/>
      <c r="G845" s="57"/>
      <c r="H845" s="57"/>
      <c r="I845" s="57"/>
      <c r="R845" s="39"/>
      <c r="S845" s="39"/>
      <c r="T845" s="39"/>
      <c r="U845" s="39"/>
      <c r="V845" s="39"/>
      <c r="W845" s="39"/>
      <c r="X845" s="39"/>
      <c r="Y845" s="39"/>
      <c r="Z845" s="39"/>
    </row>
    <row r="846" spans="3:26" s="6" customFormat="1">
      <c r="C846" s="57"/>
      <c r="D846" s="57"/>
      <c r="E846" s="57"/>
      <c r="F846" s="57"/>
      <c r="G846" s="57"/>
      <c r="H846" s="57"/>
      <c r="I846" s="57"/>
      <c r="R846" s="39"/>
      <c r="S846" s="39"/>
      <c r="T846" s="39"/>
      <c r="U846" s="39"/>
      <c r="V846" s="39"/>
      <c r="W846" s="39"/>
      <c r="X846" s="39"/>
      <c r="Y846" s="39"/>
      <c r="Z846" s="39"/>
    </row>
    <row r="847" spans="3:26" s="6" customFormat="1">
      <c r="C847" s="57"/>
      <c r="D847" s="57"/>
      <c r="E847" s="57"/>
      <c r="F847" s="57"/>
      <c r="G847" s="57"/>
      <c r="H847" s="57"/>
      <c r="I847" s="57"/>
      <c r="R847" s="39"/>
      <c r="S847" s="39"/>
      <c r="T847" s="39"/>
      <c r="U847" s="39"/>
      <c r="V847" s="39"/>
      <c r="W847" s="39"/>
      <c r="X847" s="39"/>
      <c r="Y847" s="39"/>
      <c r="Z847" s="39"/>
    </row>
    <row r="848" spans="3:26" s="6" customFormat="1">
      <c r="C848" s="57"/>
      <c r="D848" s="57"/>
      <c r="E848" s="57"/>
      <c r="F848" s="57"/>
      <c r="G848" s="57"/>
      <c r="H848" s="57"/>
      <c r="I848" s="57"/>
      <c r="R848" s="39"/>
      <c r="S848" s="39"/>
      <c r="T848" s="39"/>
      <c r="U848" s="39"/>
      <c r="V848" s="39"/>
      <c r="W848" s="39"/>
      <c r="X848" s="39"/>
      <c r="Y848" s="39"/>
      <c r="Z848" s="39"/>
    </row>
    <row r="849" spans="3:26" s="6" customFormat="1">
      <c r="C849" s="57"/>
      <c r="D849" s="57"/>
      <c r="E849" s="57"/>
      <c r="F849" s="57"/>
      <c r="G849" s="57"/>
      <c r="H849" s="57"/>
      <c r="I849" s="57"/>
      <c r="R849" s="39"/>
      <c r="S849" s="39"/>
      <c r="T849" s="39"/>
      <c r="U849" s="39"/>
      <c r="V849" s="39"/>
      <c r="W849" s="39"/>
      <c r="X849" s="39"/>
      <c r="Y849" s="39"/>
      <c r="Z849" s="39"/>
    </row>
    <row r="850" spans="3:26" s="6" customFormat="1">
      <c r="C850" s="57"/>
      <c r="D850" s="57"/>
      <c r="E850" s="57"/>
      <c r="F850" s="57"/>
      <c r="G850" s="57"/>
      <c r="H850" s="57"/>
      <c r="I850" s="57"/>
      <c r="R850" s="39"/>
      <c r="S850" s="39"/>
      <c r="T850" s="39"/>
      <c r="U850" s="39"/>
      <c r="V850" s="39"/>
      <c r="W850" s="39"/>
      <c r="X850" s="39"/>
      <c r="Y850" s="39"/>
      <c r="Z850" s="39"/>
    </row>
    <row r="851" spans="3:26" s="6" customFormat="1">
      <c r="C851" s="57"/>
      <c r="D851" s="57"/>
      <c r="E851" s="57"/>
      <c r="F851" s="57"/>
      <c r="G851" s="57"/>
      <c r="H851" s="57"/>
      <c r="I851" s="57"/>
      <c r="R851" s="39"/>
      <c r="S851" s="39"/>
      <c r="T851" s="39"/>
      <c r="U851" s="39"/>
      <c r="V851" s="39"/>
      <c r="W851" s="39"/>
      <c r="X851" s="39"/>
      <c r="Y851" s="39"/>
      <c r="Z851" s="39"/>
    </row>
    <row r="852" spans="3:26" s="6" customFormat="1">
      <c r="C852" s="57"/>
      <c r="D852" s="57"/>
      <c r="E852" s="57"/>
      <c r="F852" s="57"/>
      <c r="G852" s="57"/>
      <c r="H852" s="57"/>
      <c r="I852" s="57"/>
      <c r="R852" s="39"/>
      <c r="S852" s="39"/>
      <c r="T852" s="39"/>
      <c r="U852" s="39"/>
      <c r="V852" s="39"/>
      <c r="W852" s="39"/>
      <c r="X852" s="39"/>
      <c r="Y852" s="39"/>
      <c r="Z852" s="39"/>
    </row>
    <row r="853" spans="3:26" s="6" customFormat="1">
      <c r="C853" s="57"/>
      <c r="D853" s="57"/>
      <c r="E853" s="57"/>
      <c r="F853" s="57"/>
      <c r="G853" s="57"/>
      <c r="H853" s="57"/>
      <c r="I853" s="57"/>
      <c r="R853" s="39"/>
      <c r="S853" s="39"/>
      <c r="T853" s="39"/>
      <c r="U853" s="39"/>
      <c r="V853" s="39"/>
      <c r="W853" s="39"/>
      <c r="X853" s="39"/>
      <c r="Y853" s="39"/>
      <c r="Z853" s="39"/>
    </row>
    <row r="854" spans="3:26" s="6" customFormat="1">
      <c r="C854" s="57"/>
      <c r="D854" s="57"/>
      <c r="E854" s="57"/>
      <c r="F854" s="57"/>
      <c r="G854" s="57"/>
      <c r="H854" s="57"/>
      <c r="I854" s="57"/>
      <c r="R854" s="39"/>
      <c r="S854" s="39"/>
      <c r="T854" s="39"/>
      <c r="U854" s="39"/>
      <c r="V854" s="39"/>
      <c r="W854" s="39"/>
      <c r="X854" s="39"/>
      <c r="Y854" s="39"/>
      <c r="Z854" s="39"/>
    </row>
    <row r="855" spans="3:26" s="6" customFormat="1">
      <c r="C855" s="57"/>
      <c r="D855" s="57"/>
      <c r="E855" s="57"/>
      <c r="F855" s="57"/>
      <c r="G855" s="57"/>
      <c r="H855" s="57"/>
      <c r="I855" s="57"/>
      <c r="R855" s="39"/>
      <c r="S855" s="39"/>
      <c r="T855" s="39"/>
      <c r="U855" s="39"/>
      <c r="V855" s="39"/>
      <c r="W855" s="39"/>
      <c r="X855" s="39"/>
      <c r="Y855" s="39"/>
      <c r="Z855" s="39"/>
    </row>
    <row r="856" spans="3:26" s="6" customFormat="1">
      <c r="C856" s="57"/>
      <c r="D856" s="57"/>
      <c r="E856" s="57"/>
      <c r="F856" s="57"/>
      <c r="G856" s="57"/>
      <c r="H856" s="57"/>
      <c r="I856" s="57"/>
      <c r="R856" s="39"/>
      <c r="S856" s="39"/>
      <c r="T856" s="39"/>
      <c r="U856" s="39"/>
      <c r="V856" s="39"/>
      <c r="W856" s="39"/>
      <c r="X856" s="39"/>
      <c r="Y856" s="39"/>
      <c r="Z856" s="39"/>
    </row>
    <row r="857" spans="3:26" s="6" customFormat="1">
      <c r="C857" s="57"/>
      <c r="D857" s="57"/>
      <c r="E857" s="57"/>
      <c r="F857" s="57"/>
      <c r="G857" s="57"/>
      <c r="H857" s="57"/>
      <c r="I857" s="57"/>
      <c r="R857" s="39"/>
      <c r="S857" s="39"/>
      <c r="T857" s="39"/>
      <c r="U857" s="39"/>
      <c r="V857" s="39"/>
      <c r="W857" s="39"/>
      <c r="X857" s="39"/>
      <c r="Y857" s="39"/>
      <c r="Z857" s="39"/>
    </row>
    <row r="858" spans="3:26" s="6" customFormat="1">
      <c r="C858" s="57"/>
      <c r="D858" s="57"/>
      <c r="E858" s="57"/>
      <c r="F858" s="57"/>
      <c r="G858" s="57"/>
      <c r="H858" s="57"/>
      <c r="I858" s="57"/>
      <c r="R858" s="39"/>
      <c r="S858" s="39"/>
      <c r="T858" s="39"/>
      <c r="U858" s="39"/>
      <c r="V858" s="39"/>
      <c r="W858" s="39"/>
      <c r="X858" s="39"/>
      <c r="Y858" s="39"/>
      <c r="Z858" s="39"/>
    </row>
    <row r="859" spans="3:26" s="6" customFormat="1">
      <c r="C859" s="57"/>
      <c r="D859" s="57"/>
      <c r="E859" s="57"/>
      <c r="F859" s="57"/>
      <c r="G859" s="57"/>
      <c r="H859" s="57"/>
      <c r="I859" s="57"/>
      <c r="R859" s="39"/>
      <c r="S859" s="39"/>
      <c r="T859" s="39"/>
      <c r="U859" s="39"/>
      <c r="V859" s="39"/>
      <c r="W859" s="39"/>
      <c r="X859" s="39"/>
      <c r="Y859" s="39"/>
      <c r="Z859" s="39"/>
    </row>
    <row r="860" spans="3:26" s="6" customFormat="1">
      <c r="C860" s="57"/>
      <c r="D860" s="57"/>
      <c r="E860" s="57"/>
      <c r="F860" s="57"/>
      <c r="G860" s="57"/>
      <c r="H860" s="57"/>
      <c r="I860" s="57"/>
      <c r="R860" s="39"/>
      <c r="S860" s="39"/>
      <c r="T860" s="39"/>
      <c r="U860" s="39"/>
      <c r="V860" s="39"/>
      <c r="W860" s="39"/>
      <c r="X860" s="39"/>
      <c r="Y860" s="39"/>
      <c r="Z860" s="39"/>
    </row>
    <row r="861" spans="3:26" s="6" customFormat="1">
      <c r="C861" s="57"/>
      <c r="D861" s="57"/>
      <c r="E861" s="57"/>
      <c r="F861" s="57"/>
      <c r="G861" s="57"/>
      <c r="H861" s="57"/>
      <c r="I861" s="57"/>
      <c r="R861" s="39"/>
      <c r="S861" s="39"/>
      <c r="T861" s="39"/>
      <c r="U861" s="39"/>
      <c r="V861" s="39"/>
      <c r="W861" s="39"/>
      <c r="X861" s="39"/>
      <c r="Y861" s="39"/>
      <c r="Z861" s="39"/>
    </row>
    <row r="862" spans="3:26" s="6" customFormat="1">
      <c r="C862" s="57"/>
      <c r="D862" s="57"/>
      <c r="E862" s="57"/>
      <c r="F862" s="57"/>
      <c r="G862" s="57"/>
      <c r="H862" s="57"/>
      <c r="I862" s="57"/>
      <c r="R862" s="39"/>
      <c r="S862" s="39"/>
      <c r="T862" s="39"/>
      <c r="U862" s="39"/>
      <c r="V862" s="39"/>
      <c r="W862" s="39"/>
      <c r="X862" s="39"/>
      <c r="Y862" s="39"/>
      <c r="Z862" s="39"/>
    </row>
    <row r="863" spans="3:26" s="6" customFormat="1">
      <c r="C863" s="57"/>
      <c r="D863" s="57"/>
      <c r="E863" s="57"/>
      <c r="F863" s="57"/>
      <c r="G863" s="57"/>
      <c r="H863" s="57"/>
      <c r="I863" s="57"/>
      <c r="R863" s="39"/>
      <c r="S863" s="39"/>
      <c r="T863" s="39"/>
      <c r="U863" s="39"/>
      <c r="V863" s="39"/>
      <c r="W863" s="39"/>
      <c r="X863" s="39"/>
      <c r="Y863" s="39"/>
      <c r="Z863" s="39"/>
    </row>
    <row r="864" spans="3:26" s="6" customFormat="1">
      <c r="C864" s="57"/>
      <c r="D864" s="57"/>
      <c r="E864" s="57"/>
      <c r="F864" s="57"/>
      <c r="G864" s="57"/>
      <c r="H864" s="57"/>
      <c r="I864" s="57"/>
      <c r="R864" s="39"/>
      <c r="S864" s="39"/>
      <c r="T864" s="39"/>
      <c r="U864" s="39"/>
      <c r="V864" s="39"/>
      <c r="W864" s="39"/>
      <c r="X864" s="39"/>
      <c r="Y864" s="39"/>
      <c r="Z864" s="39"/>
    </row>
    <row r="865" spans="3:26" s="6" customFormat="1">
      <c r="C865" s="57"/>
      <c r="D865" s="57"/>
      <c r="E865" s="57"/>
      <c r="F865" s="57"/>
      <c r="G865" s="57"/>
      <c r="H865" s="57"/>
      <c r="I865" s="57"/>
      <c r="R865" s="39"/>
      <c r="S865" s="39"/>
      <c r="T865" s="39"/>
      <c r="U865" s="39"/>
      <c r="V865" s="39"/>
      <c r="W865" s="39"/>
      <c r="X865" s="39"/>
      <c r="Y865" s="39"/>
      <c r="Z865" s="39"/>
    </row>
    <row r="866" spans="3:26" s="6" customFormat="1">
      <c r="C866" s="57"/>
      <c r="D866" s="57"/>
      <c r="E866" s="57"/>
      <c r="F866" s="57"/>
      <c r="G866" s="57"/>
      <c r="H866" s="57"/>
      <c r="I866" s="57"/>
      <c r="R866" s="39"/>
      <c r="S866" s="39"/>
      <c r="T866" s="39"/>
      <c r="U866" s="39"/>
      <c r="V866" s="39"/>
      <c r="W866" s="39"/>
      <c r="X866" s="39"/>
      <c r="Y866" s="39"/>
      <c r="Z866" s="39"/>
    </row>
    <row r="867" spans="3:26" s="6" customFormat="1">
      <c r="C867" s="57"/>
      <c r="D867" s="57"/>
      <c r="E867" s="57"/>
      <c r="F867" s="57"/>
      <c r="G867" s="57"/>
      <c r="H867" s="57"/>
      <c r="I867" s="57"/>
      <c r="R867" s="39"/>
      <c r="S867" s="39"/>
      <c r="T867" s="39"/>
      <c r="U867" s="39"/>
      <c r="V867" s="39"/>
      <c r="W867" s="39"/>
      <c r="X867" s="39"/>
      <c r="Y867" s="39"/>
      <c r="Z867" s="39"/>
    </row>
    <row r="868" spans="3:26" s="6" customFormat="1">
      <c r="C868" s="57"/>
      <c r="D868" s="57"/>
      <c r="E868" s="57"/>
      <c r="F868" s="57"/>
      <c r="G868" s="57"/>
      <c r="H868" s="57"/>
      <c r="I868" s="57"/>
      <c r="R868" s="39"/>
      <c r="S868" s="39"/>
      <c r="T868" s="39"/>
      <c r="U868" s="39"/>
      <c r="V868" s="39"/>
      <c r="W868" s="39"/>
      <c r="X868" s="39"/>
      <c r="Y868" s="39"/>
      <c r="Z868" s="39"/>
    </row>
    <row r="869" spans="3:26" s="6" customFormat="1">
      <c r="C869" s="57"/>
      <c r="D869" s="57"/>
      <c r="E869" s="57"/>
      <c r="F869" s="57"/>
      <c r="G869" s="57"/>
      <c r="H869" s="57"/>
      <c r="I869" s="57"/>
      <c r="R869" s="39"/>
      <c r="S869" s="39"/>
      <c r="T869" s="39"/>
      <c r="U869" s="39"/>
      <c r="V869" s="39"/>
      <c r="W869" s="39"/>
      <c r="X869" s="39"/>
      <c r="Y869" s="39"/>
      <c r="Z869" s="39"/>
    </row>
    <row r="870" spans="3:26" s="6" customFormat="1">
      <c r="C870" s="57"/>
      <c r="D870" s="57"/>
      <c r="E870" s="57"/>
      <c r="F870" s="57"/>
      <c r="G870" s="57"/>
      <c r="H870" s="57"/>
      <c r="I870" s="57"/>
      <c r="R870" s="39"/>
      <c r="S870" s="39"/>
      <c r="T870" s="39"/>
      <c r="U870" s="39"/>
      <c r="V870" s="39"/>
      <c r="W870" s="39"/>
      <c r="X870" s="39"/>
      <c r="Y870" s="39"/>
      <c r="Z870" s="39"/>
    </row>
    <row r="871" spans="3:26" s="6" customFormat="1">
      <c r="C871" s="57"/>
      <c r="D871" s="57"/>
      <c r="E871" s="57"/>
      <c r="F871" s="57"/>
      <c r="G871" s="57"/>
      <c r="H871" s="57"/>
      <c r="I871" s="57"/>
      <c r="R871" s="39"/>
      <c r="S871" s="39"/>
      <c r="T871" s="39"/>
      <c r="U871" s="39"/>
      <c r="V871" s="39"/>
      <c r="W871" s="39"/>
      <c r="X871" s="39"/>
      <c r="Y871" s="39"/>
      <c r="Z871" s="39"/>
    </row>
    <row r="872" spans="3:26" s="6" customFormat="1">
      <c r="C872" s="57"/>
      <c r="D872" s="57"/>
      <c r="E872" s="57"/>
      <c r="F872" s="57"/>
      <c r="G872" s="57"/>
      <c r="H872" s="57"/>
      <c r="I872" s="57"/>
      <c r="R872" s="39"/>
      <c r="S872" s="39"/>
      <c r="T872" s="39"/>
      <c r="U872" s="39"/>
      <c r="V872" s="39"/>
      <c r="W872" s="39"/>
      <c r="X872" s="39"/>
      <c r="Y872" s="39"/>
      <c r="Z872" s="39"/>
    </row>
    <row r="873" spans="3:26" s="6" customFormat="1">
      <c r="C873" s="57"/>
      <c r="D873" s="57"/>
      <c r="E873" s="57"/>
      <c r="F873" s="57"/>
      <c r="G873" s="57"/>
      <c r="H873" s="57"/>
      <c r="I873" s="57"/>
      <c r="R873" s="39"/>
      <c r="S873" s="39"/>
      <c r="T873" s="39"/>
      <c r="U873" s="39"/>
      <c r="V873" s="39"/>
      <c r="W873" s="39"/>
      <c r="X873" s="39"/>
      <c r="Y873" s="39"/>
      <c r="Z873" s="39"/>
    </row>
    <row r="874" spans="3:26" s="6" customFormat="1">
      <c r="C874" s="57"/>
      <c r="D874" s="57"/>
      <c r="E874" s="57"/>
      <c r="F874" s="57"/>
      <c r="G874" s="57"/>
      <c r="H874" s="57"/>
      <c r="I874" s="57"/>
      <c r="R874" s="39"/>
      <c r="S874" s="39"/>
      <c r="T874" s="39"/>
      <c r="U874" s="39"/>
      <c r="V874" s="39"/>
      <c r="W874" s="39"/>
      <c r="X874" s="39"/>
      <c r="Y874" s="39"/>
      <c r="Z874" s="39"/>
    </row>
    <row r="875" spans="3:26" s="6" customFormat="1">
      <c r="C875" s="57"/>
      <c r="D875" s="57"/>
      <c r="E875" s="57"/>
      <c r="F875" s="57"/>
      <c r="G875" s="57"/>
      <c r="H875" s="57"/>
      <c r="I875" s="57"/>
      <c r="R875" s="39"/>
      <c r="S875" s="39"/>
      <c r="T875" s="39"/>
      <c r="U875" s="39"/>
      <c r="V875" s="39"/>
      <c r="W875" s="39"/>
      <c r="X875" s="39"/>
      <c r="Y875" s="39"/>
      <c r="Z875" s="39"/>
    </row>
    <row r="876" spans="3:26" s="6" customFormat="1">
      <c r="C876" s="57"/>
      <c r="D876" s="57"/>
      <c r="E876" s="57"/>
      <c r="F876" s="57"/>
      <c r="G876" s="57"/>
      <c r="H876" s="57"/>
      <c r="I876" s="57"/>
      <c r="R876" s="39"/>
      <c r="S876" s="39"/>
      <c r="T876" s="39"/>
      <c r="U876" s="39"/>
      <c r="V876" s="39"/>
      <c r="W876" s="39"/>
      <c r="X876" s="39"/>
      <c r="Y876" s="39"/>
      <c r="Z876" s="39"/>
    </row>
    <row r="877" spans="3:26" s="6" customFormat="1">
      <c r="C877" s="57"/>
      <c r="D877" s="57"/>
      <c r="E877" s="57"/>
      <c r="F877" s="57"/>
      <c r="G877" s="57"/>
      <c r="H877" s="57"/>
      <c r="I877" s="57"/>
      <c r="R877" s="39"/>
      <c r="S877" s="39"/>
      <c r="T877" s="39"/>
      <c r="U877" s="39"/>
      <c r="V877" s="39"/>
      <c r="W877" s="39"/>
      <c r="X877" s="39"/>
      <c r="Y877" s="39"/>
      <c r="Z877" s="39"/>
    </row>
    <row r="878" spans="3:26" s="6" customFormat="1">
      <c r="C878" s="57"/>
      <c r="D878" s="57"/>
      <c r="E878" s="57"/>
      <c r="F878" s="57"/>
      <c r="G878" s="57"/>
      <c r="H878" s="57"/>
      <c r="I878" s="57"/>
      <c r="R878" s="39"/>
      <c r="S878" s="39"/>
      <c r="T878" s="39"/>
      <c r="U878" s="39"/>
      <c r="V878" s="39"/>
      <c r="W878" s="39"/>
      <c r="X878" s="39"/>
      <c r="Y878" s="39"/>
      <c r="Z878" s="39"/>
    </row>
    <row r="879" spans="3:26" s="6" customFormat="1">
      <c r="C879" s="57"/>
      <c r="D879" s="57"/>
      <c r="E879" s="57"/>
      <c r="F879" s="57"/>
      <c r="G879" s="57"/>
      <c r="H879" s="57"/>
      <c r="I879" s="57"/>
      <c r="R879" s="39"/>
      <c r="S879" s="39"/>
      <c r="T879" s="39"/>
      <c r="U879" s="39"/>
      <c r="V879" s="39"/>
      <c r="W879" s="39"/>
      <c r="X879" s="39"/>
      <c r="Y879" s="39"/>
      <c r="Z879" s="39"/>
    </row>
    <row r="880" spans="3:26" s="6" customFormat="1">
      <c r="C880" s="57"/>
      <c r="D880" s="57"/>
      <c r="E880" s="57"/>
      <c r="F880" s="57"/>
      <c r="G880" s="57"/>
      <c r="H880" s="57"/>
      <c r="I880" s="57"/>
      <c r="R880" s="39"/>
      <c r="S880" s="39"/>
      <c r="T880" s="39"/>
      <c r="U880" s="39"/>
      <c r="V880" s="39"/>
      <c r="W880" s="39"/>
      <c r="X880" s="39"/>
      <c r="Y880" s="39"/>
      <c r="Z880" s="39"/>
    </row>
    <row r="881" spans="3:26" s="6" customFormat="1">
      <c r="C881" s="57"/>
      <c r="D881" s="57"/>
      <c r="E881" s="57"/>
      <c r="F881" s="57"/>
      <c r="G881" s="57"/>
      <c r="H881" s="57"/>
      <c r="I881" s="57"/>
      <c r="R881" s="39"/>
      <c r="S881" s="39"/>
      <c r="T881" s="39"/>
      <c r="U881" s="39"/>
      <c r="V881" s="39"/>
      <c r="W881" s="39"/>
      <c r="X881" s="39"/>
      <c r="Y881" s="39"/>
      <c r="Z881" s="39"/>
    </row>
    <row r="882" spans="3:26" s="6" customFormat="1">
      <c r="C882" s="57"/>
      <c r="D882" s="57"/>
      <c r="E882" s="57"/>
      <c r="F882" s="57"/>
      <c r="G882" s="57"/>
      <c r="H882" s="57"/>
      <c r="I882" s="57"/>
      <c r="R882" s="39"/>
      <c r="S882" s="39"/>
      <c r="T882" s="39"/>
      <c r="U882" s="39"/>
      <c r="V882" s="39"/>
      <c r="W882" s="39"/>
      <c r="X882" s="39"/>
      <c r="Y882" s="39"/>
      <c r="Z882" s="39"/>
    </row>
    <row r="883" spans="3:26" s="6" customFormat="1">
      <c r="C883" s="57"/>
      <c r="D883" s="57"/>
      <c r="E883" s="57"/>
      <c r="F883" s="57"/>
      <c r="G883" s="57"/>
      <c r="H883" s="57"/>
      <c r="I883" s="57"/>
      <c r="R883" s="39"/>
      <c r="S883" s="39"/>
      <c r="T883" s="39"/>
      <c r="U883" s="39"/>
      <c r="V883" s="39"/>
      <c r="W883" s="39"/>
      <c r="X883" s="39"/>
      <c r="Y883" s="39"/>
      <c r="Z883" s="39"/>
    </row>
    <row r="884" spans="3:26" s="6" customFormat="1">
      <c r="C884" s="57"/>
      <c r="D884" s="57"/>
      <c r="E884" s="57"/>
      <c r="F884" s="57"/>
      <c r="G884" s="57"/>
      <c r="H884" s="57"/>
      <c r="I884" s="57"/>
      <c r="R884" s="39"/>
      <c r="S884" s="39"/>
      <c r="T884" s="39"/>
      <c r="U884" s="39"/>
      <c r="V884" s="39"/>
      <c r="W884" s="39"/>
      <c r="X884" s="39"/>
      <c r="Y884" s="39"/>
      <c r="Z884" s="39"/>
    </row>
    <row r="885" spans="3:26" s="6" customFormat="1">
      <c r="C885" s="57"/>
      <c r="D885" s="57"/>
      <c r="E885" s="57"/>
      <c r="F885" s="57"/>
      <c r="G885" s="57"/>
      <c r="H885" s="57"/>
      <c r="I885" s="57"/>
      <c r="R885" s="39"/>
      <c r="S885" s="39"/>
      <c r="T885" s="39"/>
      <c r="U885" s="39"/>
      <c r="V885" s="39"/>
      <c r="W885" s="39"/>
      <c r="X885" s="39"/>
      <c r="Y885" s="39"/>
      <c r="Z885" s="39"/>
    </row>
    <row r="886" spans="3:26" s="6" customFormat="1">
      <c r="C886" s="57"/>
      <c r="D886" s="57"/>
      <c r="E886" s="57"/>
      <c r="F886" s="57"/>
      <c r="G886" s="57"/>
      <c r="H886" s="57"/>
      <c r="I886" s="57"/>
      <c r="R886" s="39"/>
      <c r="S886" s="39"/>
      <c r="T886" s="39"/>
      <c r="U886" s="39"/>
      <c r="V886" s="39"/>
      <c r="W886" s="39"/>
      <c r="X886" s="39"/>
      <c r="Y886" s="39"/>
      <c r="Z886" s="39"/>
    </row>
    <row r="887" spans="3:26" s="6" customFormat="1">
      <c r="C887" s="57"/>
      <c r="D887" s="57"/>
      <c r="E887" s="57"/>
      <c r="F887" s="57"/>
      <c r="G887" s="57"/>
      <c r="H887" s="57"/>
      <c r="I887" s="57"/>
      <c r="R887" s="39"/>
      <c r="S887" s="39"/>
      <c r="T887" s="39"/>
      <c r="U887" s="39"/>
      <c r="V887" s="39"/>
      <c r="W887" s="39"/>
      <c r="X887" s="39"/>
      <c r="Y887" s="39"/>
      <c r="Z887" s="39"/>
    </row>
    <row r="888" spans="3:26" s="6" customFormat="1">
      <c r="C888" s="57"/>
      <c r="D888" s="57"/>
      <c r="E888" s="57"/>
      <c r="F888" s="57"/>
      <c r="G888" s="57"/>
      <c r="H888" s="57"/>
      <c r="I888" s="57"/>
      <c r="R888" s="39"/>
      <c r="S888" s="39"/>
      <c r="T888" s="39"/>
      <c r="U888" s="39"/>
      <c r="V888" s="39"/>
      <c r="W888" s="39"/>
      <c r="X888" s="39"/>
      <c r="Y888" s="39"/>
      <c r="Z888" s="39"/>
    </row>
    <row r="889" spans="3:26" s="6" customFormat="1">
      <c r="C889" s="57"/>
      <c r="D889" s="57"/>
      <c r="E889" s="57"/>
      <c r="F889" s="57"/>
      <c r="G889" s="57"/>
      <c r="H889" s="57"/>
      <c r="I889" s="57"/>
      <c r="R889" s="39"/>
      <c r="S889" s="39"/>
      <c r="T889" s="39"/>
      <c r="U889" s="39"/>
      <c r="V889" s="39"/>
      <c r="W889" s="39"/>
      <c r="X889" s="39"/>
      <c r="Y889" s="39"/>
      <c r="Z889" s="39"/>
    </row>
    <row r="890" spans="3:26" s="6" customFormat="1">
      <c r="C890" s="57"/>
      <c r="D890" s="57"/>
      <c r="E890" s="57"/>
      <c r="F890" s="57"/>
      <c r="G890" s="57"/>
      <c r="H890" s="57"/>
      <c r="I890" s="57"/>
      <c r="R890" s="39"/>
      <c r="S890" s="39"/>
      <c r="T890" s="39"/>
      <c r="U890" s="39"/>
      <c r="V890" s="39"/>
      <c r="W890" s="39"/>
      <c r="X890" s="39"/>
      <c r="Y890" s="39"/>
      <c r="Z890" s="39"/>
    </row>
    <row r="891" spans="3:26" s="6" customFormat="1">
      <c r="C891" s="57"/>
      <c r="D891" s="57"/>
      <c r="E891" s="57"/>
      <c r="F891" s="57"/>
      <c r="G891" s="57"/>
      <c r="H891" s="57"/>
      <c r="I891" s="57"/>
      <c r="R891" s="39"/>
      <c r="S891" s="39"/>
      <c r="T891" s="39"/>
      <c r="U891" s="39"/>
      <c r="V891" s="39"/>
      <c r="W891" s="39"/>
      <c r="X891" s="39"/>
      <c r="Y891" s="39"/>
      <c r="Z891" s="39"/>
    </row>
    <row r="892" spans="3:26" s="6" customFormat="1">
      <c r="C892" s="57"/>
      <c r="D892" s="57"/>
      <c r="E892" s="57"/>
      <c r="F892" s="57"/>
      <c r="G892" s="57"/>
      <c r="H892" s="57"/>
      <c r="I892" s="57"/>
      <c r="R892" s="39"/>
      <c r="S892" s="39"/>
      <c r="T892" s="39"/>
      <c r="U892" s="39"/>
      <c r="V892" s="39"/>
      <c r="W892" s="39"/>
      <c r="X892" s="39"/>
      <c r="Y892" s="39"/>
      <c r="Z892" s="39"/>
    </row>
    <row r="893" spans="3:26" s="6" customFormat="1">
      <c r="C893" s="57"/>
      <c r="D893" s="57"/>
      <c r="E893" s="57"/>
      <c r="F893" s="57"/>
      <c r="G893" s="57"/>
      <c r="H893" s="57"/>
      <c r="I893" s="57"/>
      <c r="R893" s="39"/>
      <c r="S893" s="39"/>
      <c r="T893" s="39"/>
      <c r="U893" s="39"/>
      <c r="V893" s="39"/>
      <c r="W893" s="39"/>
      <c r="X893" s="39"/>
      <c r="Y893" s="39"/>
      <c r="Z893" s="39"/>
    </row>
    <row r="894" spans="3:26" s="6" customFormat="1">
      <c r="C894" s="57"/>
      <c r="D894" s="57"/>
      <c r="E894" s="57"/>
      <c r="F894" s="57"/>
      <c r="G894" s="57"/>
      <c r="H894" s="57"/>
      <c r="I894" s="57"/>
      <c r="R894" s="39"/>
      <c r="S894" s="39"/>
      <c r="T894" s="39"/>
      <c r="U894" s="39"/>
      <c r="V894" s="39"/>
      <c r="W894" s="39"/>
      <c r="X894" s="39"/>
      <c r="Y894" s="39"/>
      <c r="Z894" s="39"/>
    </row>
    <row r="895" spans="3:26" s="6" customFormat="1">
      <c r="C895" s="57"/>
      <c r="D895" s="57"/>
      <c r="E895" s="57"/>
      <c r="F895" s="57"/>
      <c r="G895" s="57"/>
      <c r="H895" s="57"/>
      <c r="I895" s="57"/>
      <c r="R895" s="39"/>
      <c r="S895" s="39"/>
      <c r="T895" s="39"/>
      <c r="U895" s="39"/>
      <c r="V895" s="39"/>
      <c r="W895" s="39"/>
      <c r="X895" s="39"/>
      <c r="Y895" s="39"/>
      <c r="Z895" s="39"/>
    </row>
    <row r="896" spans="3:26" s="6" customFormat="1">
      <c r="C896" s="57"/>
      <c r="D896" s="57"/>
      <c r="E896" s="57"/>
      <c r="F896" s="57"/>
      <c r="G896" s="57"/>
      <c r="H896" s="57"/>
      <c r="I896" s="57"/>
      <c r="R896" s="39"/>
      <c r="S896" s="39"/>
      <c r="T896" s="39"/>
      <c r="U896" s="39"/>
      <c r="V896" s="39"/>
      <c r="W896" s="39"/>
      <c r="X896" s="39"/>
      <c r="Y896" s="39"/>
      <c r="Z896" s="39"/>
    </row>
    <row r="897" spans="3:26" s="6" customFormat="1">
      <c r="C897" s="57"/>
      <c r="D897" s="57"/>
      <c r="E897" s="57"/>
      <c r="F897" s="57"/>
      <c r="G897" s="57"/>
      <c r="H897" s="57"/>
      <c r="I897" s="57"/>
      <c r="R897" s="39"/>
      <c r="S897" s="39"/>
      <c r="T897" s="39"/>
      <c r="U897" s="39"/>
      <c r="V897" s="39"/>
      <c r="W897" s="39"/>
      <c r="X897" s="39"/>
      <c r="Y897" s="39"/>
      <c r="Z897" s="39"/>
    </row>
    <row r="898" spans="3:26" s="6" customFormat="1">
      <c r="C898" s="57"/>
      <c r="D898" s="57"/>
      <c r="E898" s="57"/>
      <c r="F898" s="57"/>
      <c r="G898" s="57"/>
      <c r="H898" s="57"/>
      <c r="I898" s="57"/>
      <c r="R898" s="39"/>
      <c r="S898" s="39"/>
      <c r="T898" s="39"/>
      <c r="U898" s="39"/>
      <c r="V898" s="39"/>
      <c r="W898" s="39"/>
      <c r="X898" s="39"/>
      <c r="Y898" s="39"/>
      <c r="Z898" s="39"/>
    </row>
    <row r="899" spans="3:26" s="6" customFormat="1">
      <c r="C899" s="57"/>
      <c r="D899" s="57"/>
      <c r="E899" s="57"/>
      <c r="F899" s="57"/>
      <c r="G899" s="57"/>
      <c r="H899" s="57"/>
      <c r="I899" s="57"/>
      <c r="R899" s="39"/>
      <c r="S899" s="39"/>
      <c r="T899" s="39"/>
      <c r="U899" s="39"/>
      <c r="V899" s="39"/>
      <c r="W899" s="39"/>
      <c r="X899" s="39"/>
      <c r="Y899" s="39"/>
      <c r="Z899" s="39"/>
    </row>
    <row r="900" spans="3:26" s="6" customFormat="1">
      <c r="C900" s="57"/>
      <c r="D900" s="57"/>
      <c r="E900" s="57"/>
      <c r="F900" s="57"/>
      <c r="G900" s="57"/>
      <c r="H900" s="57"/>
      <c r="I900" s="57"/>
      <c r="R900" s="39"/>
      <c r="S900" s="39"/>
      <c r="T900" s="39"/>
      <c r="U900" s="39"/>
      <c r="V900" s="39"/>
      <c r="W900" s="39"/>
      <c r="X900" s="39"/>
      <c r="Y900" s="39"/>
      <c r="Z900" s="39"/>
    </row>
    <row r="901" spans="3:26" s="6" customFormat="1">
      <c r="C901" s="57"/>
      <c r="D901" s="57"/>
      <c r="E901" s="57"/>
      <c r="F901" s="57"/>
      <c r="G901" s="57"/>
      <c r="H901" s="57"/>
      <c r="I901" s="57"/>
      <c r="R901" s="39"/>
      <c r="S901" s="39"/>
      <c r="T901" s="39"/>
      <c r="U901" s="39"/>
      <c r="V901" s="39"/>
      <c r="W901" s="39"/>
      <c r="X901" s="39"/>
      <c r="Y901" s="39"/>
      <c r="Z901" s="39"/>
    </row>
    <row r="902" spans="3:26" s="6" customFormat="1">
      <c r="C902" s="57"/>
      <c r="D902" s="57"/>
      <c r="E902" s="57"/>
      <c r="F902" s="57"/>
      <c r="G902" s="57"/>
      <c r="H902" s="57"/>
      <c r="I902" s="57"/>
      <c r="R902" s="39"/>
      <c r="S902" s="39"/>
      <c r="T902" s="39"/>
      <c r="U902" s="39"/>
      <c r="V902" s="39"/>
      <c r="W902" s="39"/>
      <c r="X902" s="39"/>
      <c r="Y902" s="39"/>
      <c r="Z902" s="39"/>
    </row>
    <row r="903" spans="3:26" s="6" customFormat="1">
      <c r="C903" s="57"/>
      <c r="D903" s="57"/>
      <c r="E903" s="57"/>
      <c r="F903" s="57"/>
      <c r="G903" s="57"/>
      <c r="H903" s="57"/>
      <c r="I903" s="57"/>
      <c r="R903" s="39"/>
      <c r="S903" s="39"/>
      <c r="T903" s="39"/>
      <c r="U903" s="39"/>
      <c r="V903" s="39"/>
      <c r="W903" s="39"/>
      <c r="X903" s="39"/>
      <c r="Y903" s="39"/>
      <c r="Z903" s="39"/>
    </row>
    <row r="904" spans="3:26" s="6" customFormat="1">
      <c r="C904" s="57"/>
      <c r="D904" s="57"/>
      <c r="E904" s="57"/>
      <c r="F904" s="57"/>
      <c r="G904" s="57"/>
      <c r="H904" s="57"/>
      <c r="I904" s="57"/>
      <c r="R904" s="39"/>
      <c r="S904" s="39"/>
      <c r="T904" s="39"/>
      <c r="U904" s="39"/>
      <c r="V904" s="39"/>
      <c r="W904" s="39"/>
      <c r="X904" s="39"/>
      <c r="Y904" s="39"/>
      <c r="Z904" s="39"/>
    </row>
    <row r="905" spans="3:26" s="6" customFormat="1">
      <c r="C905" s="57"/>
      <c r="D905" s="57"/>
      <c r="E905" s="57"/>
      <c r="F905" s="57"/>
      <c r="G905" s="57"/>
      <c r="H905" s="57"/>
      <c r="I905" s="57"/>
      <c r="R905" s="39"/>
      <c r="S905" s="39"/>
      <c r="T905" s="39"/>
      <c r="U905" s="39"/>
      <c r="V905" s="39"/>
      <c r="W905" s="39"/>
      <c r="X905" s="39"/>
      <c r="Y905" s="39"/>
      <c r="Z905" s="39"/>
    </row>
    <row r="906" spans="3:26" s="6" customFormat="1">
      <c r="C906" s="57"/>
      <c r="D906" s="57"/>
      <c r="E906" s="57"/>
      <c r="F906" s="57"/>
      <c r="G906" s="57"/>
      <c r="H906" s="57"/>
      <c r="I906" s="57"/>
      <c r="R906" s="39"/>
      <c r="S906" s="39"/>
      <c r="T906" s="39"/>
      <c r="U906" s="39"/>
      <c r="V906" s="39"/>
      <c r="W906" s="39"/>
      <c r="X906" s="39"/>
      <c r="Y906" s="39"/>
      <c r="Z906" s="39"/>
    </row>
    <row r="907" spans="3:26" s="6" customFormat="1">
      <c r="C907" s="57"/>
      <c r="D907" s="57"/>
      <c r="E907" s="57"/>
      <c r="F907" s="57"/>
      <c r="G907" s="57"/>
      <c r="H907" s="57"/>
      <c r="I907" s="57"/>
      <c r="R907" s="39"/>
      <c r="S907" s="39"/>
      <c r="T907" s="39"/>
      <c r="U907" s="39"/>
      <c r="V907" s="39"/>
      <c r="W907" s="39"/>
      <c r="X907" s="39"/>
      <c r="Y907" s="39"/>
      <c r="Z907" s="39"/>
    </row>
    <row r="908" spans="3:26" s="6" customFormat="1">
      <c r="C908" s="57"/>
      <c r="D908" s="57"/>
      <c r="E908" s="57"/>
      <c r="F908" s="57"/>
      <c r="G908" s="57"/>
      <c r="H908" s="57"/>
      <c r="I908" s="57"/>
      <c r="R908" s="39"/>
      <c r="S908" s="39"/>
      <c r="T908" s="39"/>
      <c r="U908" s="39"/>
      <c r="V908" s="39"/>
      <c r="W908" s="39"/>
      <c r="X908" s="39"/>
      <c r="Y908" s="39"/>
      <c r="Z908" s="39"/>
    </row>
    <row r="909" spans="3:26" s="6" customFormat="1">
      <c r="C909" s="57"/>
      <c r="D909" s="57"/>
      <c r="E909" s="57"/>
      <c r="F909" s="57"/>
      <c r="G909" s="57"/>
      <c r="H909" s="57"/>
      <c r="I909" s="57"/>
      <c r="R909" s="39"/>
      <c r="S909" s="39"/>
      <c r="T909" s="39"/>
      <c r="U909" s="39"/>
      <c r="V909" s="39"/>
      <c r="W909" s="39"/>
      <c r="X909" s="39"/>
      <c r="Y909" s="39"/>
      <c r="Z909" s="39"/>
    </row>
    <row r="910" spans="3:26" s="6" customFormat="1">
      <c r="C910" s="57"/>
      <c r="D910" s="57"/>
      <c r="E910" s="57"/>
      <c r="F910" s="57"/>
      <c r="G910" s="57"/>
      <c r="H910" s="57"/>
      <c r="I910" s="57"/>
      <c r="R910" s="39"/>
      <c r="S910" s="39"/>
      <c r="T910" s="39"/>
      <c r="U910" s="39"/>
      <c r="V910" s="39"/>
      <c r="W910" s="39"/>
      <c r="X910" s="39"/>
      <c r="Y910" s="39"/>
      <c r="Z910" s="39"/>
    </row>
    <row r="911" spans="3:26" s="6" customFormat="1">
      <c r="C911" s="57"/>
      <c r="D911" s="57"/>
      <c r="E911" s="57"/>
      <c r="F911" s="57"/>
      <c r="G911" s="57"/>
      <c r="H911" s="57"/>
      <c r="I911" s="57"/>
      <c r="R911" s="39"/>
      <c r="S911" s="39"/>
      <c r="T911" s="39"/>
      <c r="U911" s="39"/>
      <c r="V911" s="39"/>
      <c r="W911" s="39"/>
      <c r="X911" s="39"/>
      <c r="Y911" s="39"/>
      <c r="Z911" s="39"/>
    </row>
    <row r="912" spans="3:26" s="6" customFormat="1">
      <c r="C912" s="57"/>
      <c r="D912" s="57"/>
      <c r="E912" s="57"/>
      <c r="F912" s="57"/>
      <c r="G912" s="57"/>
      <c r="H912" s="57"/>
      <c r="I912" s="57"/>
      <c r="R912" s="39"/>
      <c r="S912" s="39"/>
      <c r="T912" s="39"/>
      <c r="U912" s="39"/>
      <c r="V912" s="39"/>
      <c r="W912" s="39"/>
      <c r="X912" s="39"/>
      <c r="Y912" s="39"/>
      <c r="Z912" s="39"/>
    </row>
    <row r="913" spans="3:26" s="6" customFormat="1">
      <c r="C913" s="57"/>
      <c r="D913" s="57"/>
      <c r="E913" s="57"/>
      <c r="F913" s="57"/>
      <c r="G913" s="57"/>
      <c r="H913" s="57"/>
      <c r="I913" s="57"/>
      <c r="R913" s="39"/>
      <c r="S913" s="39"/>
      <c r="T913" s="39"/>
      <c r="U913" s="39"/>
      <c r="V913" s="39"/>
      <c r="W913" s="39"/>
      <c r="X913" s="39"/>
      <c r="Y913" s="39"/>
      <c r="Z913" s="39"/>
    </row>
    <row r="914" spans="3:26" s="6" customFormat="1">
      <c r="C914" s="57"/>
      <c r="D914" s="57"/>
      <c r="E914" s="57"/>
      <c r="F914" s="57"/>
      <c r="G914" s="57"/>
      <c r="H914" s="57"/>
      <c r="I914" s="57"/>
      <c r="R914" s="39"/>
      <c r="S914" s="39"/>
      <c r="T914" s="39"/>
      <c r="U914" s="39"/>
      <c r="V914" s="39"/>
      <c r="W914" s="39"/>
      <c r="X914" s="39"/>
      <c r="Y914" s="39"/>
      <c r="Z914" s="39"/>
    </row>
    <row r="915" spans="3:26" s="6" customFormat="1">
      <c r="C915" s="57"/>
      <c r="D915" s="57"/>
      <c r="E915" s="57"/>
      <c r="F915" s="57"/>
      <c r="G915" s="57"/>
      <c r="H915" s="57"/>
      <c r="I915" s="57"/>
      <c r="R915" s="39"/>
      <c r="S915" s="39"/>
      <c r="T915" s="39"/>
      <c r="U915" s="39"/>
      <c r="V915" s="39"/>
      <c r="W915" s="39"/>
      <c r="X915" s="39"/>
      <c r="Y915" s="39"/>
      <c r="Z915" s="39"/>
    </row>
    <row r="916" spans="3:26" s="6" customFormat="1">
      <c r="C916" s="57"/>
      <c r="D916" s="57"/>
      <c r="E916" s="57"/>
      <c r="F916" s="57"/>
      <c r="G916" s="57"/>
      <c r="H916" s="57"/>
      <c r="I916" s="57"/>
      <c r="R916" s="39"/>
      <c r="S916" s="39"/>
      <c r="T916" s="39"/>
      <c r="U916" s="39"/>
      <c r="V916" s="39"/>
      <c r="W916" s="39"/>
      <c r="X916" s="39"/>
      <c r="Y916" s="39"/>
      <c r="Z916" s="39"/>
    </row>
    <row r="917" spans="3:26" s="6" customFormat="1">
      <c r="C917" s="57"/>
      <c r="D917" s="57"/>
      <c r="E917" s="57"/>
      <c r="F917" s="57"/>
      <c r="G917" s="57"/>
      <c r="H917" s="57"/>
      <c r="I917" s="57"/>
      <c r="R917" s="39"/>
      <c r="S917" s="39"/>
      <c r="T917" s="39"/>
      <c r="U917" s="39"/>
      <c r="V917" s="39"/>
      <c r="W917" s="39"/>
      <c r="X917" s="39"/>
      <c r="Y917" s="39"/>
      <c r="Z917" s="39"/>
    </row>
    <row r="918" spans="3:26" s="6" customFormat="1">
      <c r="C918" s="57"/>
      <c r="D918" s="57"/>
      <c r="E918" s="57"/>
      <c r="F918" s="57"/>
      <c r="G918" s="57"/>
      <c r="H918" s="57"/>
      <c r="I918" s="57"/>
      <c r="R918" s="39"/>
      <c r="S918" s="39"/>
      <c r="T918" s="39"/>
      <c r="U918" s="39"/>
      <c r="V918" s="39"/>
      <c r="W918" s="39"/>
      <c r="X918" s="39"/>
      <c r="Y918" s="39"/>
      <c r="Z918" s="39"/>
    </row>
    <row r="919" spans="3:26" s="6" customFormat="1">
      <c r="C919" s="57"/>
      <c r="D919" s="57"/>
      <c r="E919" s="57"/>
      <c r="F919" s="57"/>
      <c r="G919" s="57"/>
      <c r="H919" s="57"/>
      <c r="I919" s="57"/>
      <c r="R919" s="39"/>
      <c r="S919" s="39"/>
      <c r="T919" s="39"/>
      <c r="U919" s="39"/>
      <c r="V919" s="39"/>
      <c r="W919" s="39"/>
      <c r="X919" s="39"/>
      <c r="Y919" s="39"/>
      <c r="Z919" s="39"/>
    </row>
    <row r="920" spans="3:26" s="6" customFormat="1">
      <c r="C920" s="57"/>
      <c r="D920" s="57"/>
      <c r="E920" s="57"/>
      <c r="F920" s="57"/>
      <c r="G920" s="57"/>
      <c r="H920" s="57"/>
      <c r="I920" s="57"/>
      <c r="R920" s="39"/>
      <c r="S920" s="39"/>
      <c r="T920" s="39"/>
      <c r="U920" s="39"/>
      <c r="V920" s="39"/>
      <c r="W920" s="39"/>
      <c r="X920" s="39"/>
      <c r="Y920" s="39"/>
      <c r="Z920" s="39"/>
    </row>
    <row r="921" spans="3:26" s="6" customFormat="1">
      <c r="C921" s="57"/>
      <c r="D921" s="57"/>
      <c r="E921" s="57"/>
      <c r="F921" s="57"/>
      <c r="G921" s="57"/>
      <c r="H921" s="57"/>
      <c r="I921" s="57"/>
      <c r="R921" s="39"/>
      <c r="S921" s="39"/>
      <c r="T921" s="39"/>
      <c r="U921" s="39"/>
      <c r="V921" s="39"/>
      <c r="W921" s="39"/>
      <c r="X921" s="39"/>
      <c r="Y921" s="39"/>
      <c r="Z921" s="39"/>
    </row>
    <row r="922" spans="3:26" s="6" customFormat="1">
      <c r="C922" s="57"/>
      <c r="D922" s="57"/>
      <c r="E922" s="57"/>
      <c r="F922" s="57"/>
      <c r="G922" s="57"/>
      <c r="H922" s="57"/>
      <c r="I922" s="57"/>
      <c r="R922" s="39"/>
      <c r="S922" s="39"/>
      <c r="T922" s="39"/>
      <c r="U922" s="39"/>
      <c r="V922" s="39"/>
      <c r="W922" s="39"/>
      <c r="X922" s="39"/>
      <c r="Y922" s="39"/>
      <c r="Z922" s="39"/>
    </row>
    <row r="923" spans="3:26" s="6" customFormat="1">
      <c r="C923" s="57"/>
      <c r="D923" s="57"/>
      <c r="E923" s="57"/>
      <c r="F923" s="57"/>
      <c r="G923" s="57"/>
      <c r="H923" s="57"/>
      <c r="I923" s="57"/>
      <c r="R923" s="39"/>
      <c r="S923" s="39"/>
      <c r="T923" s="39"/>
      <c r="U923" s="39"/>
      <c r="V923" s="39"/>
      <c r="W923" s="39"/>
      <c r="X923" s="39"/>
      <c r="Y923" s="39"/>
      <c r="Z923" s="39"/>
    </row>
    <row r="924" spans="3:26" s="6" customFormat="1">
      <c r="C924" s="57"/>
      <c r="D924" s="57"/>
      <c r="E924" s="57"/>
      <c r="F924" s="57"/>
      <c r="G924" s="57"/>
      <c r="H924" s="57"/>
      <c r="I924" s="57"/>
      <c r="R924" s="39"/>
      <c r="S924" s="39"/>
      <c r="T924" s="39"/>
      <c r="U924" s="39"/>
      <c r="V924" s="39"/>
      <c r="W924" s="39"/>
      <c r="X924" s="39"/>
      <c r="Y924" s="39"/>
      <c r="Z924" s="39"/>
    </row>
    <row r="925" spans="3:26" s="6" customFormat="1">
      <c r="C925" s="57"/>
      <c r="D925" s="57"/>
      <c r="E925" s="57"/>
      <c r="F925" s="57"/>
      <c r="G925" s="57"/>
      <c r="H925" s="57"/>
      <c r="I925" s="57"/>
      <c r="R925" s="39"/>
      <c r="S925" s="39"/>
      <c r="T925" s="39"/>
      <c r="U925" s="39"/>
      <c r="V925" s="39"/>
      <c r="W925" s="39"/>
      <c r="X925" s="39"/>
      <c r="Y925" s="39"/>
      <c r="Z925" s="39"/>
    </row>
    <row r="926" spans="3:26" s="6" customFormat="1">
      <c r="C926" s="57"/>
      <c r="D926" s="57"/>
      <c r="E926" s="57"/>
      <c r="F926" s="57"/>
      <c r="G926" s="57"/>
      <c r="H926" s="57"/>
      <c r="I926" s="57"/>
      <c r="R926" s="39"/>
      <c r="S926" s="39"/>
      <c r="T926" s="39"/>
      <c r="U926" s="39"/>
      <c r="V926" s="39"/>
      <c r="W926" s="39"/>
      <c r="X926" s="39"/>
      <c r="Y926" s="39"/>
      <c r="Z926" s="39"/>
    </row>
    <row r="927" spans="3:26" s="6" customFormat="1">
      <c r="C927" s="57"/>
      <c r="D927" s="57"/>
      <c r="E927" s="57"/>
      <c r="F927" s="57"/>
      <c r="G927" s="57"/>
      <c r="H927" s="57"/>
      <c r="I927" s="57"/>
      <c r="R927" s="39"/>
      <c r="S927" s="39"/>
      <c r="T927" s="39"/>
      <c r="U927" s="39"/>
      <c r="V927" s="39"/>
      <c r="W927" s="39"/>
      <c r="X927" s="39"/>
      <c r="Y927" s="39"/>
      <c r="Z927" s="39"/>
    </row>
    <row r="928" spans="3:26" s="6" customFormat="1">
      <c r="C928" s="57"/>
      <c r="D928" s="57"/>
      <c r="E928" s="57"/>
      <c r="F928" s="57"/>
      <c r="G928" s="57"/>
      <c r="H928" s="57"/>
      <c r="I928" s="57"/>
      <c r="R928" s="39"/>
      <c r="S928" s="39"/>
      <c r="T928" s="39"/>
      <c r="U928" s="39"/>
      <c r="V928" s="39"/>
      <c r="W928" s="39"/>
      <c r="X928" s="39"/>
      <c r="Y928" s="39"/>
      <c r="Z928" s="39"/>
    </row>
    <row r="929" spans="3:26" s="6" customFormat="1">
      <c r="C929" s="57"/>
      <c r="D929" s="57"/>
      <c r="E929" s="57"/>
      <c r="F929" s="57"/>
      <c r="G929" s="57"/>
      <c r="H929" s="57"/>
      <c r="I929" s="57"/>
      <c r="R929" s="39"/>
      <c r="S929" s="39"/>
      <c r="T929" s="39"/>
      <c r="U929" s="39"/>
      <c r="V929" s="39"/>
      <c r="W929" s="39"/>
      <c r="X929" s="39"/>
      <c r="Y929" s="39"/>
      <c r="Z929" s="39"/>
    </row>
    <row r="930" spans="3:26" s="6" customFormat="1">
      <c r="C930" s="57"/>
      <c r="D930" s="57"/>
      <c r="E930" s="57"/>
      <c r="F930" s="57"/>
      <c r="G930" s="57"/>
      <c r="H930" s="57"/>
      <c r="I930" s="57"/>
      <c r="R930" s="39"/>
      <c r="S930" s="39"/>
      <c r="T930" s="39"/>
      <c r="U930" s="39"/>
      <c r="V930" s="39"/>
      <c r="W930" s="39"/>
      <c r="X930" s="39"/>
      <c r="Y930" s="39"/>
      <c r="Z930" s="39"/>
    </row>
    <row r="931" spans="3:26" s="6" customFormat="1">
      <c r="C931" s="57"/>
      <c r="D931" s="57"/>
      <c r="E931" s="57"/>
      <c r="F931" s="57"/>
      <c r="G931" s="57"/>
      <c r="H931" s="57"/>
      <c r="I931" s="57"/>
      <c r="R931" s="39"/>
      <c r="S931" s="39"/>
      <c r="T931" s="39"/>
      <c r="U931" s="39"/>
      <c r="V931" s="39"/>
      <c r="W931" s="39"/>
      <c r="X931" s="39"/>
      <c r="Y931" s="39"/>
      <c r="Z931" s="39"/>
    </row>
    <row r="932" spans="3:26" s="6" customFormat="1">
      <c r="C932" s="57"/>
      <c r="D932" s="57"/>
      <c r="E932" s="57"/>
      <c r="F932" s="57"/>
      <c r="G932" s="57"/>
      <c r="H932" s="57"/>
      <c r="I932" s="57"/>
      <c r="R932" s="39"/>
      <c r="S932" s="39"/>
      <c r="T932" s="39"/>
      <c r="U932" s="39"/>
      <c r="V932" s="39"/>
      <c r="W932" s="39"/>
      <c r="X932" s="39"/>
      <c r="Y932" s="39"/>
      <c r="Z932" s="39"/>
    </row>
    <row r="933" spans="3:26" s="6" customFormat="1">
      <c r="C933" s="57"/>
      <c r="D933" s="57"/>
      <c r="E933" s="57"/>
      <c r="F933" s="57"/>
      <c r="G933" s="57"/>
      <c r="H933" s="57"/>
      <c r="I933" s="57"/>
      <c r="R933" s="39"/>
      <c r="S933" s="39"/>
      <c r="T933" s="39"/>
      <c r="U933" s="39"/>
      <c r="V933" s="39"/>
      <c r="W933" s="39"/>
      <c r="X933" s="39"/>
      <c r="Y933" s="39"/>
      <c r="Z933" s="39"/>
    </row>
    <row r="934" spans="3:26" s="6" customFormat="1">
      <c r="C934" s="57"/>
      <c r="D934" s="57"/>
      <c r="E934" s="57"/>
      <c r="F934" s="57"/>
      <c r="G934" s="57"/>
      <c r="H934" s="57"/>
      <c r="I934" s="57"/>
      <c r="R934" s="39"/>
      <c r="S934" s="39"/>
      <c r="T934" s="39"/>
      <c r="U934" s="39"/>
      <c r="V934" s="39"/>
      <c r="W934" s="39"/>
      <c r="X934" s="39"/>
      <c r="Y934" s="39"/>
      <c r="Z934" s="39"/>
    </row>
    <row r="935" spans="3:26" s="6" customFormat="1">
      <c r="C935" s="57"/>
      <c r="D935" s="57"/>
      <c r="E935" s="57"/>
      <c r="F935" s="57"/>
      <c r="G935" s="57"/>
      <c r="H935" s="57"/>
      <c r="I935" s="57"/>
      <c r="R935" s="39"/>
      <c r="S935" s="39"/>
      <c r="T935" s="39"/>
      <c r="U935" s="39"/>
      <c r="V935" s="39"/>
      <c r="W935" s="39"/>
      <c r="X935" s="39"/>
      <c r="Y935" s="39"/>
      <c r="Z935" s="39"/>
    </row>
    <row r="936" spans="3:26" s="6" customFormat="1">
      <c r="C936" s="57"/>
      <c r="D936" s="57"/>
      <c r="E936" s="57"/>
      <c r="F936" s="57"/>
      <c r="G936" s="57"/>
      <c r="H936" s="57"/>
      <c r="I936" s="57"/>
      <c r="R936" s="39"/>
      <c r="S936" s="39"/>
      <c r="T936" s="39"/>
      <c r="U936" s="39"/>
      <c r="V936" s="39"/>
      <c r="W936" s="39"/>
      <c r="X936" s="39"/>
      <c r="Y936" s="39"/>
      <c r="Z936" s="39"/>
    </row>
    <row r="937" spans="3:26" s="6" customFormat="1">
      <c r="C937" s="57"/>
      <c r="D937" s="57"/>
      <c r="E937" s="57"/>
      <c r="F937" s="57"/>
      <c r="G937" s="57"/>
      <c r="H937" s="57"/>
      <c r="I937" s="57"/>
      <c r="R937" s="39"/>
      <c r="S937" s="39"/>
      <c r="T937" s="39"/>
      <c r="U937" s="39"/>
      <c r="V937" s="39"/>
      <c r="W937" s="39"/>
      <c r="X937" s="39"/>
      <c r="Y937" s="39"/>
      <c r="Z937" s="39"/>
    </row>
    <row r="938" spans="3:26" s="6" customFormat="1">
      <c r="C938" s="57"/>
      <c r="D938" s="57"/>
      <c r="E938" s="57"/>
      <c r="F938" s="57"/>
      <c r="G938" s="57"/>
      <c r="H938" s="57"/>
      <c r="I938" s="57"/>
      <c r="R938" s="39"/>
      <c r="S938" s="39"/>
      <c r="T938" s="39"/>
      <c r="U938" s="39"/>
      <c r="V938" s="39"/>
      <c r="W938" s="39"/>
      <c r="X938" s="39"/>
      <c r="Y938" s="39"/>
      <c r="Z938" s="39"/>
    </row>
    <row r="939" spans="3:26" s="6" customFormat="1">
      <c r="C939" s="57"/>
      <c r="D939" s="57"/>
      <c r="E939" s="57"/>
      <c r="F939" s="57"/>
      <c r="G939" s="57"/>
      <c r="H939" s="57"/>
      <c r="I939" s="57"/>
      <c r="R939" s="39"/>
      <c r="S939" s="39"/>
      <c r="T939" s="39"/>
      <c r="U939" s="39"/>
      <c r="V939" s="39"/>
      <c r="W939" s="39"/>
      <c r="X939" s="39"/>
      <c r="Y939" s="39"/>
      <c r="Z939" s="39"/>
    </row>
    <row r="940" spans="3:26" s="6" customFormat="1">
      <c r="C940" s="57"/>
      <c r="D940" s="57"/>
      <c r="E940" s="57"/>
      <c r="F940" s="57"/>
      <c r="G940" s="57"/>
      <c r="H940" s="57"/>
      <c r="I940" s="57"/>
      <c r="R940" s="39"/>
      <c r="S940" s="39"/>
      <c r="T940" s="39"/>
      <c r="U940" s="39"/>
      <c r="V940" s="39"/>
      <c r="W940" s="39"/>
      <c r="X940" s="39"/>
      <c r="Y940" s="39"/>
      <c r="Z940" s="39"/>
    </row>
    <row r="941" spans="3:26" s="6" customFormat="1">
      <c r="C941" s="57"/>
      <c r="D941" s="57"/>
      <c r="E941" s="57"/>
      <c r="F941" s="57"/>
      <c r="G941" s="57"/>
      <c r="H941" s="57"/>
      <c r="I941" s="57"/>
      <c r="R941" s="39"/>
      <c r="S941" s="39"/>
      <c r="T941" s="39"/>
      <c r="U941" s="39"/>
      <c r="V941" s="39"/>
      <c r="W941" s="39"/>
      <c r="X941" s="39"/>
      <c r="Y941" s="39"/>
      <c r="Z941" s="39"/>
    </row>
    <row r="942" spans="3:26" s="6" customFormat="1">
      <c r="C942" s="57"/>
      <c r="D942" s="57"/>
      <c r="E942" s="57"/>
      <c r="F942" s="57"/>
      <c r="G942" s="57"/>
      <c r="H942" s="57"/>
      <c r="I942" s="57"/>
      <c r="R942" s="39"/>
      <c r="S942" s="39"/>
      <c r="T942" s="39"/>
      <c r="U942" s="39"/>
      <c r="V942" s="39"/>
      <c r="W942" s="39"/>
      <c r="X942" s="39"/>
      <c r="Y942" s="39"/>
      <c r="Z942" s="39"/>
    </row>
    <row r="943" spans="3:26" s="6" customFormat="1">
      <c r="C943" s="57"/>
      <c r="D943" s="57"/>
      <c r="E943" s="57"/>
      <c r="F943" s="57"/>
      <c r="G943" s="57"/>
      <c r="H943" s="57"/>
      <c r="I943" s="57"/>
      <c r="R943" s="39"/>
      <c r="S943" s="39"/>
      <c r="T943" s="39"/>
      <c r="U943" s="39"/>
      <c r="V943" s="39"/>
      <c r="W943" s="39"/>
      <c r="X943" s="39"/>
      <c r="Y943" s="39"/>
      <c r="Z943" s="39"/>
    </row>
    <row r="944" spans="3:26" s="6" customFormat="1">
      <c r="C944" s="57"/>
      <c r="D944" s="57"/>
      <c r="E944" s="57"/>
      <c r="F944" s="57"/>
      <c r="G944" s="57"/>
      <c r="H944" s="57"/>
      <c r="I944" s="57"/>
      <c r="R944" s="39"/>
      <c r="S944" s="39"/>
      <c r="T944" s="39"/>
      <c r="U944" s="39"/>
      <c r="V944" s="39"/>
      <c r="W944" s="39"/>
      <c r="X944" s="39"/>
      <c r="Y944" s="39"/>
      <c r="Z944" s="39"/>
    </row>
    <row r="945" spans="3:26" s="6" customFormat="1">
      <c r="C945" s="57"/>
      <c r="D945" s="57"/>
      <c r="E945" s="57"/>
      <c r="F945" s="57"/>
      <c r="G945" s="57"/>
      <c r="H945" s="57"/>
      <c r="I945" s="57"/>
      <c r="R945" s="39"/>
      <c r="S945" s="39"/>
      <c r="T945" s="39"/>
      <c r="U945" s="39"/>
      <c r="V945" s="39"/>
      <c r="W945" s="39"/>
      <c r="X945" s="39"/>
      <c r="Y945" s="39"/>
      <c r="Z945" s="39"/>
    </row>
    <row r="946" spans="3:26" s="6" customFormat="1">
      <c r="C946" s="57"/>
      <c r="D946" s="57"/>
      <c r="E946" s="57"/>
      <c r="F946" s="57"/>
      <c r="G946" s="57"/>
      <c r="H946" s="57"/>
      <c r="I946" s="57"/>
      <c r="R946" s="39"/>
      <c r="S946" s="39"/>
      <c r="T946" s="39"/>
      <c r="U946" s="39"/>
      <c r="V946" s="39"/>
      <c r="W946" s="39"/>
      <c r="X946" s="39"/>
      <c r="Y946" s="39"/>
      <c r="Z946" s="39"/>
    </row>
    <row r="947" spans="3:26" s="6" customFormat="1">
      <c r="C947" s="57"/>
      <c r="D947" s="57"/>
      <c r="E947" s="57"/>
      <c r="F947" s="57"/>
      <c r="G947" s="57"/>
      <c r="H947" s="57"/>
      <c r="I947" s="57"/>
      <c r="R947" s="39"/>
      <c r="S947" s="39"/>
      <c r="T947" s="39"/>
      <c r="U947" s="39"/>
      <c r="V947" s="39"/>
      <c r="W947" s="39"/>
      <c r="X947" s="39"/>
      <c r="Y947" s="39"/>
      <c r="Z947" s="39"/>
    </row>
    <row r="948" spans="3:26" s="6" customFormat="1">
      <c r="C948" s="57"/>
      <c r="D948" s="57"/>
      <c r="E948" s="57"/>
      <c r="F948" s="57"/>
      <c r="G948" s="57"/>
      <c r="H948" s="57"/>
      <c r="I948" s="57"/>
      <c r="R948" s="39"/>
      <c r="S948" s="39"/>
      <c r="T948" s="39"/>
      <c r="U948" s="39"/>
      <c r="V948" s="39"/>
      <c r="W948" s="39"/>
      <c r="X948" s="39"/>
      <c r="Y948" s="39"/>
      <c r="Z948" s="39"/>
    </row>
    <row r="949" spans="3:26" s="6" customFormat="1">
      <c r="C949" s="57"/>
      <c r="D949" s="57"/>
      <c r="E949" s="57"/>
      <c r="F949" s="57"/>
      <c r="G949" s="57"/>
      <c r="H949" s="57"/>
      <c r="I949" s="57"/>
      <c r="R949" s="39"/>
      <c r="S949" s="39"/>
      <c r="T949" s="39"/>
      <c r="U949" s="39"/>
      <c r="V949" s="39"/>
      <c r="W949" s="39"/>
      <c r="X949" s="39"/>
      <c r="Y949" s="39"/>
      <c r="Z949" s="39"/>
    </row>
    <row r="950" spans="3:26" s="6" customFormat="1">
      <c r="C950" s="57"/>
      <c r="D950" s="57"/>
      <c r="E950" s="57"/>
      <c r="F950" s="57"/>
      <c r="G950" s="57"/>
      <c r="H950" s="57"/>
      <c r="I950" s="57"/>
      <c r="R950" s="39"/>
      <c r="S950" s="39"/>
      <c r="T950" s="39"/>
      <c r="U950" s="39"/>
      <c r="V950" s="39"/>
      <c r="W950" s="39"/>
      <c r="X950" s="39"/>
      <c r="Y950" s="39"/>
      <c r="Z950" s="39"/>
    </row>
    <row r="951" spans="3:26" s="6" customFormat="1">
      <c r="C951" s="57"/>
      <c r="D951" s="57"/>
      <c r="E951" s="57"/>
      <c r="F951" s="57"/>
      <c r="G951" s="57"/>
      <c r="H951" s="57"/>
      <c r="I951" s="57"/>
      <c r="R951" s="39"/>
      <c r="S951" s="39"/>
      <c r="T951" s="39"/>
      <c r="U951" s="39"/>
      <c r="V951" s="39"/>
      <c r="W951" s="39"/>
      <c r="X951" s="39"/>
      <c r="Y951" s="39"/>
      <c r="Z951" s="39"/>
    </row>
    <row r="952" spans="3:26" s="6" customFormat="1">
      <c r="C952" s="57"/>
      <c r="D952" s="57"/>
      <c r="E952" s="57"/>
      <c r="F952" s="57"/>
      <c r="G952" s="57"/>
      <c r="H952" s="57"/>
      <c r="I952" s="57"/>
      <c r="R952" s="39"/>
      <c r="S952" s="39"/>
      <c r="T952" s="39"/>
      <c r="U952" s="39"/>
      <c r="V952" s="39"/>
      <c r="W952" s="39"/>
      <c r="X952" s="39"/>
      <c r="Y952" s="39"/>
      <c r="Z952" s="39"/>
    </row>
    <row r="953" spans="3:26" s="6" customFormat="1">
      <c r="C953" s="57"/>
      <c r="D953" s="57"/>
      <c r="E953" s="57"/>
      <c r="F953" s="57"/>
      <c r="G953" s="57"/>
      <c r="H953" s="57"/>
      <c r="I953" s="57"/>
      <c r="R953" s="39"/>
      <c r="S953" s="39"/>
      <c r="T953" s="39"/>
      <c r="U953" s="39"/>
      <c r="V953" s="39"/>
      <c r="W953" s="39"/>
      <c r="X953" s="39"/>
      <c r="Y953" s="39"/>
      <c r="Z953" s="39"/>
    </row>
    <row r="954" spans="3:26" s="6" customFormat="1">
      <c r="C954" s="57"/>
      <c r="D954" s="57"/>
      <c r="E954" s="57"/>
      <c r="F954" s="57"/>
      <c r="G954" s="57"/>
      <c r="H954" s="57"/>
      <c r="I954" s="57"/>
      <c r="R954" s="39"/>
      <c r="S954" s="39"/>
      <c r="T954" s="39"/>
      <c r="U954" s="39"/>
      <c r="V954" s="39"/>
      <c r="W954" s="39"/>
      <c r="X954" s="39"/>
      <c r="Y954" s="39"/>
      <c r="Z954" s="39"/>
    </row>
    <row r="955" spans="3:26" s="6" customFormat="1">
      <c r="C955" s="57"/>
      <c r="D955" s="57"/>
      <c r="E955" s="57"/>
      <c r="F955" s="57"/>
      <c r="G955" s="57"/>
      <c r="H955" s="57"/>
      <c r="I955" s="57"/>
      <c r="R955" s="39"/>
      <c r="S955" s="39"/>
      <c r="T955" s="39"/>
      <c r="U955" s="39"/>
      <c r="V955" s="39"/>
      <c r="W955" s="39"/>
      <c r="X955" s="39"/>
      <c r="Y955" s="39"/>
      <c r="Z955" s="39"/>
    </row>
    <row r="956" spans="3:26" s="6" customFormat="1">
      <c r="C956" s="57"/>
      <c r="D956" s="57"/>
      <c r="E956" s="57"/>
      <c r="F956" s="57"/>
      <c r="G956" s="57"/>
      <c r="H956" s="57"/>
      <c r="I956" s="57"/>
      <c r="R956" s="39"/>
      <c r="S956" s="39"/>
      <c r="T956" s="39"/>
      <c r="U956" s="39"/>
      <c r="V956" s="39"/>
      <c r="W956" s="39"/>
      <c r="X956" s="39"/>
      <c r="Y956" s="39"/>
      <c r="Z956" s="39"/>
    </row>
    <row r="957" spans="3:26" s="6" customFormat="1">
      <c r="C957" s="57"/>
      <c r="D957" s="57"/>
      <c r="E957" s="57"/>
      <c r="F957" s="57"/>
      <c r="G957" s="57"/>
      <c r="H957" s="57"/>
      <c r="I957" s="57"/>
      <c r="R957" s="39"/>
      <c r="S957" s="39"/>
      <c r="T957" s="39"/>
      <c r="U957" s="39"/>
      <c r="V957" s="39"/>
      <c r="W957" s="39"/>
      <c r="X957" s="39"/>
      <c r="Y957" s="39"/>
      <c r="Z957" s="39"/>
    </row>
    <row r="958" spans="3:26" s="6" customFormat="1">
      <c r="C958" s="57"/>
      <c r="D958" s="57"/>
      <c r="E958" s="57"/>
      <c r="F958" s="57"/>
      <c r="G958" s="57"/>
      <c r="H958" s="57"/>
      <c r="I958" s="57"/>
      <c r="R958" s="39"/>
      <c r="S958" s="39"/>
      <c r="T958" s="39"/>
      <c r="U958" s="39"/>
      <c r="V958" s="39"/>
      <c r="W958" s="39"/>
      <c r="X958" s="39"/>
      <c r="Y958" s="39"/>
      <c r="Z958" s="39"/>
    </row>
    <row r="959" spans="3:26" s="6" customFormat="1">
      <c r="C959" s="57"/>
      <c r="D959" s="57"/>
      <c r="E959" s="57"/>
      <c r="F959" s="57"/>
      <c r="G959" s="57"/>
      <c r="H959" s="57"/>
      <c r="I959" s="57"/>
      <c r="R959" s="39"/>
      <c r="S959" s="39"/>
      <c r="T959" s="39"/>
      <c r="U959" s="39"/>
      <c r="V959" s="39"/>
      <c r="W959" s="39"/>
      <c r="X959" s="39"/>
      <c r="Y959" s="39"/>
      <c r="Z959" s="39"/>
    </row>
    <row r="960" spans="3:26" s="6" customFormat="1">
      <c r="C960" s="57"/>
      <c r="D960" s="57"/>
      <c r="E960" s="57"/>
      <c r="F960" s="57"/>
      <c r="G960" s="57"/>
      <c r="H960" s="57"/>
      <c r="I960" s="57"/>
      <c r="R960" s="39"/>
      <c r="S960" s="39"/>
      <c r="T960" s="39"/>
      <c r="U960" s="39"/>
      <c r="V960" s="39"/>
      <c r="W960" s="39"/>
      <c r="X960" s="39"/>
      <c r="Y960" s="39"/>
      <c r="Z960" s="39"/>
    </row>
    <row r="961" spans="3:26" s="6" customFormat="1">
      <c r="C961" s="57"/>
      <c r="D961" s="57"/>
      <c r="E961" s="57"/>
      <c r="F961" s="57"/>
      <c r="G961" s="57"/>
      <c r="H961" s="57"/>
      <c r="I961" s="57"/>
      <c r="R961" s="39"/>
      <c r="S961" s="39"/>
      <c r="T961" s="39"/>
      <c r="U961" s="39"/>
      <c r="V961" s="39"/>
      <c r="W961" s="39"/>
      <c r="X961" s="39"/>
      <c r="Y961" s="39"/>
      <c r="Z961" s="39"/>
    </row>
    <row r="962" spans="3:26" s="6" customFormat="1">
      <c r="C962" s="57"/>
      <c r="D962" s="57"/>
      <c r="E962" s="57"/>
      <c r="F962" s="57"/>
      <c r="G962" s="57"/>
      <c r="H962" s="57"/>
      <c r="I962" s="57"/>
      <c r="R962" s="39"/>
      <c r="S962" s="39"/>
      <c r="T962" s="39"/>
      <c r="U962" s="39"/>
      <c r="V962" s="39"/>
      <c r="W962" s="39"/>
      <c r="X962" s="39"/>
      <c r="Y962" s="39"/>
      <c r="Z962" s="39"/>
    </row>
    <row r="963" spans="3:26" s="6" customFormat="1">
      <c r="C963" s="57"/>
      <c r="D963" s="57"/>
      <c r="E963" s="57"/>
      <c r="F963" s="57"/>
      <c r="G963" s="57"/>
      <c r="H963" s="57"/>
      <c r="I963" s="57"/>
      <c r="R963" s="39"/>
      <c r="S963" s="39"/>
      <c r="T963" s="39"/>
      <c r="U963" s="39"/>
      <c r="V963" s="39"/>
      <c r="W963" s="39"/>
      <c r="X963" s="39"/>
      <c r="Y963" s="39"/>
      <c r="Z963" s="39"/>
    </row>
    <row r="964" spans="3:26" s="6" customFormat="1">
      <c r="C964" s="57"/>
      <c r="D964" s="57"/>
      <c r="E964" s="57"/>
      <c r="F964" s="57"/>
      <c r="G964" s="57"/>
      <c r="H964" s="57"/>
      <c r="I964" s="57"/>
      <c r="R964" s="39"/>
      <c r="S964" s="39"/>
      <c r="T964" s="39"/>
      <c r="U964" s="39"/>
      <c r="V964" s="39"/>
      <c r="W964" s="39"/>
      <c r="X964" s="39"/>
      <c r="Y964" s="39"/>
      <c r="Z964" s="39"/>
    </row>
    <row r="965" spans="3:26" s="6" customFormat="1">
      <c r="C965" s="57"/>
      <c r="D965" s="57"/>
      <c r="E965" s="57"/>
      <c r="F965" s="57"/>
      <c r="G965" s="57"/>
      <c r="H965" s="57"/>
      <c r="I965" s="57"/>
      <c r="R965" s="39"/>
      <c r="S965" s="39"/>
      <c r="T965" s="39"/>
      <c r="U965" s="39"/>
      <c r="V965" s="39"/>
      <c r="W965" s="39"/>
      <c r="X965" s="39"/>
      <c r="Y965" s="39"/>
      <c r="Z965" s="39"/>
    </row>
    <row r="966" spans="3:26" s="6" customFormat="1">
      <c r="C966" s="57"/>
      <c r="D966" s="57"/>
      <c r="E966" s="57"/>
      <c r="F966" s="57"/>
      <c r="G966" s="57"/>
      <c r="H966" s="57"/>
      <c r="I966" s="57"/>
      <c r="R966" s="39"/>
      <c r="S966" s="39"/>
      <c r="T966" s="39"/>
      <c r="U966" s="39"/>
      <c r="V966" s="39"/>
      <c r="W966" s="39"/>
      <c r="X966" s="39"/>
      <c r="Y966" s="39"/>
      <c r="Z966" s="39"/>
    </row>
    <row r="967" spans="3:26" s="6" customFormat="1">
      <c r="C967" s="57"/>
      <c r="D967" s="57"/>
      <c r="E967" s="57"/>
      <c r="F967" s="57"/>
      <c r="G967" s="57"/>
      <c r="H967" s="57"/>
      <c r="I967" s="57"/>
      <c r="R967" s="39"/>
      <c r="S967" s="39"/>
      <c r="T967" s="39"/>
      <c r="U967" s="39"/>
      <c r="V967" s="39"/>
      <c r="W967" s="39"/>
      <c r="X967" s="39"/>
      <c r="Y967" s="39"/>
      <c r="Z967" s="39"/>
    </row>
    <row r="968" spans="3:26" s="6" customFormat="1">
      <c r="C968" s="57"/>
      <c r="D968" s="57"/>
      <c r="E968" s="57"/>
      <c r="F968" s="57"/>
      <c r="G968" s="57"/>
      <c r="H968" s="57"/>
      <c r="I968" s="57"/>
      <c r="R968" s="39"/>
      <c r="S968" s="39"/>
      <c r="T968" s="39"/>
      <c r="U968" s="39"/>
      <c r="V968" s="39"/>
      <c r="W968" s="39"/>
      <c r="X968" s="39"/>
      <c r="Y968" s="39"/>
      <c r="Z968" s="39"/>
    </row>
    <row r="969" spans="3:26" s="6" customFormat="1">
      <c r="C969" s="57"/>
      <c r="D969" s="57"/>
      <c r="E969" s="57"/>
      <c r="F969" s="57"/>
      <c r="G969" s="57"/>
      <c r="H969" s="57"/>
      <c r="I969" s="57"/>
      <c r="R969" s="39"/>
      <c r="S969" s="39"/>
      <c r="T969" s="39"/>
      <c r="U969" s="39"/>
      <c r="V969" s="39"/>
      <c r="W969" s="39"/>
      <c r="X969" s="39"/>
      <c r="Y969" s="39"/>
      <c r="Z969" s="39"/>
    </row>
    <row r="970" spans="3:26" s="6" customFormat="1">
      <c r="C970" s="57"/>
      <c r="D970" s="57"/>
      <c r="E970" s="57"/>
      <c r="F970" s="57"/>
      <c r="G970" s="57"/>
      <c r="H970" s="57"/>
      <c r="I970" s="57"/>
      <c r="R970" s="39"/>
      <c r="S970" s="39"/>
      <c r="T970" s="39"/>
      <c r="U970" s="39"/>
      <c r="V970" s="39"/>
      <c r="W970" s="39"/>
      <c r="X970" s="39"/>
      <c r="Y970" s="39"/>
      <c r="Z970" s="39"/>
    </row>
    <row r="971" spans="3:26" s="6" customFormat="1">
      <c r="C971" s="57"/>
      <c r="D971" s="57"/>
      <c r="E971" s="57"/>
      <c r="F971" s="57"/>
      <c r="G971" s="57"/>
      <c r="H971" s="57"/>
      <c r="I971" s="57"/>
      <c r="R971" s="39"/>
      <c r="S971" s="39"/>
      <c r="T971" s="39"/>
      <c r="U971" s="39"/>
      <c r="V971" s="39"/>
      <c r="W971" s="39"/>
      <c r="X971" s="39"/>
      <c r="Y971" s="39"/>
      <c r="Z971" s="39"/>
    </row>
    <row r="972" spans="3:26" s="6" customFormat="1">
      <c r="C972" s="57"/>
      <c r="D972" s="57"/>
      <c r="E972" s="57"/>
      <c r="F972" s="57"/>
      <c r="G972" s="57"/>
      <c r="H972" s="57"/>
      <c r="I972" s="57"/>
      <c r="R972" s="39"/>
      <c r="S972" s="39"/>
      <c r="T972" s="39"/>
      <c r="U972" s="39"/>
      <c r="V972" s="39"/>
      <c r="W972" s="39"/>
      <c r="X972" s="39"/>
      <c r="Y972" s="39"/>
      <c r="Z972" s="39"/>
    </row>
    <row r="973" spans="3:26" s="6" customFormat="1">
      <c r="C973" s="57"/>
      <c r="D973" s="57"/>
      <c r="E973" s="57"/>
      <c r="F973" s="57"/>
      <c r="G973" s="57"/>
      <c r="H973" s="57"/>
      <c r="I973" s="57"/>
      <c r="R973" s="39"/>
      <c r="S973" s="39"/>
      <c r="T973" s="39"/>
      <c r="U973" s="39"/>
      <c r="V973" s="39"/>
      <c r="W973" s="39"/>
      <c r="X973" s="39"/>
      <c r="Y973" s="39"/>
      <c r="Z973" s="39"/>
    </row>
    <row r="974" spans="3:26" s="6" customFormat="1">
      <c r="C974" s="57"/>
      <c r="D974" s="57"/>
      <c r="E974" s="57"/>
      <c r="F974" s="57"/>
      <c r="G974" s="57"/>
      <c r="H974" s="57"/>
      <c r="I974" s="57"/>
      <c r="R974" s="39"/>
      <c r="S974" s="39"/>
      <c r="T974" s="39"/>
      <c r="U974" s="39"/>
      <c r="V974" s="39"/>
      <c r="W974" s="39"/>
      <c r="X974" s="39"/>
      <c r="Y974" s="39"/>
      <c r="Z974" s="39"/>
    </row>
    <row r="975" spans="3:26" s="6" customFormat="1">
      <c r="C975" s="57"/>
      <c r="D975" s="57"/>
      <c r="E975" s="57"/>
      <c r="F975" s="57"/>
      <c r="G975" s="57"/>
      <c r="H975" s="57"/>
      <c r="I975" s="57"/>
      <c r="R975" s="39"/>
      <c r="S975" s="39"/>
      <c r="T975" s="39"/>
      <c r="U975" s="39"/>
      <c r="V975" s="39"/>
      <c r="W975" s="39"/>
      <c r="X975" s="39"/>
      <c r="Y975" s="39"/>
      <c r="Z975" s="39"/>
    </row>
    <row r="976" spans="3:26" s="6" customFormat="1">
      <c r="C976" s="57"/>
      <c r="D976" s="57"/>
      <c r="E976" s="57"/>
      <c r="F976" s="57"/>
      <c r="G976" s="57"/>
      <c r="H976" s="57"/>
      <c r="I976" s="57"/>
      <c r="R976" s="39"/>
      <c r="S976" s="39"/>
      <c r="T976" s="39"/>
      <c r="U976" s="39"/>
      <c r="V976" s="39"/>
      <c r="W976" s="39"/>
      <c r="X976" s="39"/>
      <c r="Y976" s="39"/>
      <c r="Z976" s="39"/>
    </row>
    <row r="977" spans="3:26" s="6" customFormat="1">
      <c r="C977" s="57"/>
      <c r="D977" s="57"/>
      <c r="E977" s="57"/>
      <c r="F977" s="57"/>
      <c r="G977" s="57"/>
      <c r="H977" s="57"/>
      <c r="I977" s="57"/>
      <c r="R977" s="39"/>
      <c r="S977" s="39"/>
      <c r="T977" s="39"/>
      <c r="U977" s="39"/>
      <c r="V977" s="39"/>
      <c r="W977" s="39"/>
      <c r="X977" s="39"/>
      <c r="Y977" s="39"/>
      <c r="Z977" s="39"/>
    </row>
    <row r="978" spans="3:26" s="6" customFormat="1">
      <c r="C978" s="57"/>
      <c r="D978" s="57"/>
      <c r="E978" s="57"/>
      <c r="F978" s="57"/>
      <c r="G978" s="57"/>
      <c r="H978" s="57"/>
      <c r="I978" s="57"/>
      <c r="R978" s="39"/>
      <c r="S978" s="39"/>
      <c r="T978" s="39"/>
      <c r="U978" s="39"/>
      <c r="V978" s="39"/>
      <c r="W978" s="39"/>
      <c r="X978" s="39"/>
      <c r="Y978" s="39"/>
      <c r="Z978" s="39"/>
    </row>
    <row r="979" spans="3:26" s="6" customFormat="1">
      <c r="C979" s="57"/>
      <c r="D979" s="57"/>
      <c r="E979" s="57"/>
      <c r="F979" s="57"/>
      <c r="G979" s="57"/>
      <c r="H979" s="57"/>
      <c r="I979" s="57"/>
      <c r="R979" s="39"/>
      <c r="S979" s="39"/>
      <c r="T979" s="39"/>
      <c r="U979" s="39"/>
      <c r="V979" s="39"/>
      <c r="W979" s="39"/>
      <c r="X979" s="39"/>
      <c r="Y979" s="39"/>
      <c r="Z979" s="39"/>
    </row>
    <row r="980" spans="3:26" s="6" customFormat="1">
      <c r="C980" s="57"/>
      <c r="D980" s="57"/>
      <c r="E980" s="57"/>
      <c r="F980" s="57"/>
      <c r="G980" s="57"/>
      <c r="H980" s="57"/>
      <c r="I980" s="57"/>
      <c r="R980" s="39"/>
      <c r="S980" s="39"/>
      <c r="T980" s="39"/>
      <c r="U980" s="39"/>
      <c r="V980" s="39"/>
      <c r="W980" s="39"/>
      <c r="X980" s="39"/>
      <c r="Y980" s="39"/>
      <c r="Z980" s="39"/>
    </row>
    <row r="981" spans="3:26" s="6" customFormat="1">
      <c r="C981" s="57"/>
      <c r="D981" s="57"/>
      <c r="E981" s="57"/>
      <c r="F981" s="57"/>
      <c r="G981" s="57"/>
      <c r="H981" s="57"/>
      <c r="I981" s="57"/>
      <c r="R981" s="39"/>
      <c r="S981" s="39"/>
      <c r="T981" s="39"/>
      <c r="U981" s="39"/>
      <c r="V981" s="39"/>
      <c r="W981" s="39"/>
      <c r="X981" s="39"/>
      <c r="Y981" s="39"/>
      <c r="Z981" s="39"/>
    </row>
    <row r="982" spans="3:26" s="6" customFormat="1">
      <c r="C982" s="57"/>
      <c r="D982" s="57"/>
      <c r="E982" s="57"/>
      <c r="F982" s="57"/>
      <c r="G982" s="57"/>
      <c r="H982" s="57"/>
      <c r="I982" s="57"/>
      <c r="R982" s="39"/>
      <c r="S982" s="39"/>
      <c r="T982" s="39"/>
      <c r="U982" s="39"/>
      <c r="V982" s="39"/>
      <c r="W982" s="39"/>
      <c r="X982" s="39"/>
      <c r="Y982" s="39"/>
      <c r="Z982" s="39"/>
    </row>
    <row r="983" spans="3:26" s="6" customFormat="1">
      <c r="C983" s="57"/>
      <c r="D983" s="57"/>
      <c r="E983" s="57"/>
      <c r="F983" s="57"/>
      <c r="G983" s="57"/>
      <c r="H983" s="57"/>
      <c r="I983" s="57"/>
      <c r="R983" s="39"/>
      <c r="S983" s="39"/>
      <c r="T983" s="39"/>
      <c r="U983" s="39"/>
      <c r="V983" s="39"/>
      <c r="W983" s="39"/>
      <c r="X983" s="39"/>
      <c r="Y983" s="39"/>
      <c r="Z983" s="39"/>
    </row>
    <row r="984" spans="3:26" s="6" customFormat="1">
      <c r="C984" s="57"/>
      <c r="D984" s="57"/>
      <c r="E984" s="57"/>
      <c r="F984" s="57"/>
      <c r="G984" s="57"/>
      <c r="H984" s="57"/>
      <c r="I984" s="57"/>
      <c r="R984" s="39"/>
      <c r="S984" s="39"/>
      <c r="T984" s="39"/>
      <c r="U984" s="39"/>
      <c r="V984" s="39"/>
      <c r="W984" s="39"/>
      <c r="X984" s="39"/>
      <c r="Y984" s="39"/>
      <c r="Z984" s="39"/>
    </row>
    <row r="985" spans="3:26" s="6" customFormat="1">
      <c r="C985" s="57"/>
      <c r="D985" s="57"/>
      <c r="E985" s="57"/>
      <c r="F985" s="57"/>
      <c r="G985" s="57"/>
      <c r="H985" s="57"/>
      <c r="I985" s="57"/>
      <c r="R985" s="39"/>
      <c r="S985" s="39"/>
      <c r="T985" s="39"/>
      <c r="U985" s="39"/>
      <c r="V985" s="39"/>
      <c r="W985" s="39"/>
      <c r="X985" s="39"/>
      <c r="Y985" s="39"/>
      <c r="Z985" s="39"/>
    </row>
    <row r="986" spans="3:26" s="6" customFormat="1">
      <c r="C986" s="57"/>
      <c r="D986" s="57"/>
      <c r="E986" s="57"/>
      <c r="F986" s="57"/>
      <c r="G986" s="57"/>
      <c r="H986" s="57"/>
      <c r="I986" s="57"/>
      <c r="R986" s="39"/>
      <c r="S986" s="39"/>
      <c r="T986" s="39"/>
      <c r="U986" s="39"/>
      <c r="V986" s="39"/>
      <c r="W986" s="39"/>
      <c r="X986" s="39"/>
      <c r="Y986" s="39"/>
      <c r="Z986" s="39"/>
    </row>
    <row r="987" spans="3:26" s="6" customFormat="1">
      <c r="C987" s="57"/>
      <c r="D987" s="57"/>
      <c r="E987" s="57"/>
      <c r="F987" s="57"/>
      <c r="G987" s="57"/>
      <c r="H987" s="57"/>
      <c r="I987" s="57"/>
      <c r="R987" s="39"/>
      <c r="S987" s="39"/>
      <c r="T987" s="39"/>
      <c r="U987" s="39"/>
      <c r="V987" s="39"/>
      <c r="W987" s="39"/>
      <c r="X987" s="39"/>
      <c r="Y987" s="39"/>
      <c r="Z987" s="39"/>
    </row>
    <row r="988" spans="3:26" s="6" customFormat="1">
      <c r="C988" s="57"/>
      <c r="D988" s="57"/>
      <c r="E988" s="57"/>
      <c r="F988" s="57"/>
      <c r="G988" s="57"/>
      <c r="H988" s="57"/>
      <c r="I988" s="57"/>
      <c r="R988" s="39"/>
      <c r="S988" s="39"/>
      <c r="T988" s="39"/>
      <c r="U988" s="39"/>
      <c r="V988" s="39"/>
      <c r="W988" s="39"/>
      <c r="X988" s="39"/>
      <c r="Y988" s="39"/>
      <c r="Z988" s="39"/>
    </row>
    <row r="989" spans="3:26" s="6" customFormat="1">
      <c r="C989" s="57"/>
      <c r="D989" s="57"/>
      <c r="E989" s="57"/>
      <c r="F989" s="57"/>
      <c r="G989" s="57"/>
      <c r="H989" s="57"/>
      <c r="I989" s="57"/>
      <c r="R989" s="39"/>
      <c r="S989" s="39"/>
      <c r="T989" s="39"/>
      <c r="U989" s="39"/>
      <c r="V989" s="39"/>
      <c r="W989" s="39"/>
      <c r="X989" s="39"/>
      <c r="Y989" s="39"/>
      <c r="Z989" s="39"/>
    </row>
    <row r="990" spans="3:26" s="6" customFormat="1">
      <c r="C990" s="57"/>
      <c r="D990" s="57"/>
      <c r="E990" s="57"/>
      <c r="F990" s="57"/>
      <c r="G990" s="57"/>
      <c r="H990" s="57"/>
      <c r="I990" s="57"/>
      <c r="R990" s="39"/>
      <c r="S990" s="39"/>
      <c r="T990" s="39"/>
      <c r="U990" s="39"/>
      <c r="V990" s="39"/>
      <c r="W990" s="39"/>
      <c r="X990" s="39"/>
      <c r="Y990" s="39"/>
      <c r="Z990" s="39"/>
    </row>
    <row r="991" spans="3:26" s="6" customFormat="1">
      <c r="C991" s="57"/>
      <c r="D991" s="57"/>
      <c r="E991" s="57"/>
      <c r="F991" s="57"/>
      <c r="G991" s="57"/>
      <c r="H991" s="57"/>
      <c r="I991" s="57"/>
      <c r="R991" s="39"/>
      <c r="S991" s="39"/>
      <c r="T991" s="39"/>
      <c r="U991" s="39"/>
      <c r="V991" s="39"/>
      <c r="W991" s="39"/>
      <c r="X991" s="39"/>
      <c r="Y991" s="39"/>
      <c r="Z991" s="39"/>
    </row>
    <row r="992" spans="3:26" s="6" customFormat="1">
      <c r="C992" s="57"/>
      <c r="D992" s="57"/>
      <c r="E992" s="57"/>
      <c r="F992" s="57"/>
      <c r="G992" s="57"/>
      <c r="H992" s="57"/>
      <c r="I992" s="57"/>
      <c r="R992" s="39"/>
      <c r="S992" s="39"/>
      <c r="T992" s="39"/>
      <c r="U992" s="39"/>
      <c r="V992" s="39"/>
      <c r="W992" s="39"/>
      <c r="X992" s="39"/>
      <c r="Y992" s="39"/>
      <c r="Z992" s="39"/>
    </row>
    <row r="993" spans="3:35" s="6" customFormat="1">
      <c r="C993" s="57"/>
      <c r="D993" s="57"/>
      <c r="E993" s="57"/>
      <c r="F993" s="57"/>
      <c r="G993" s="57"/>
      <c r="H993" s="57"/>
      <c r="I993" s="57"/>
      <c r="R993" s="39"/>
      <c r="S993" s="39"/>
      <c r="T993" s="39"/>
      <c r="U993" s="39"/>
      <c r="V993" s="39"/>
      <c r="W993" s="39"/>
      <c r="X993" s="39"/>
      <c r="Y993" s="39"/>
      <c r="Z993" s="39"/>
    </row>
    <row r="994" spans="3:35" s="6" customFormat="1">
      <c r="C994" s="57"/>
      <c r="D994" s="57"/>
      <c r="E994" s="57"/>
      <c r="F994" s="57"/>
      <c r="G994" s="57"/>
      <c r="H994" s="57"/>
      <c r="I994" s="57"/>
      <c r="R994" s="39"/>
      <c r="S994" s="39"/>
      <c r="T994" s="39"/>
      <c r="U994" s="39"/>
      <c r="V994" s="39"/>
      <c r="W994" s="39"/>
      <c r="X994" s="39"/>
      <c r="Y994" s="39"/>
      <c r="Z994" s="39"/>
    </row>
    <row r="995" spans="3:35" s="6" customFormat="1">
      <c r="C995" s="57"/>
      <c r="D995" s="57"/>
      <c r="E995" s="57"/>
      <c r="F995" s="57"/>
      <c r="G995" s="57"/>
      <c r="H995" s="57"/>
      <c r="I995" s="57"/>
      <c r="R995" s="39"/>
      <c r="S995" s="39"/>
      <c r="T995" s="39"/>
      <c r="U995" s="39"/>
      <c r="V995" s="39"/>
      <c r="W995" s="39"/>
      <c r="X995" s="39"/>
      <c r="Y995" s="39"/>
      <c r="Z995" s="39"/>
    </row>
    <row r="996" spans="3:35" s="6" customFormat="1">
      <c r="C996" s="57"/>
      <c r="D996" s="57"/>
      <c r="E996" s="57"/>
      <c r="F996" s="57"/>
      <c r="G996" s="57"/>
      <c r="H996" s="57"/>
      <c r="I996" s="57"/>
      <c r="R996" s="39"/>
      <c r="S996" s="39"/>
      <c r="T996" s="39"/>
      <c r="U996" s="39"/>
      <c r="V996" s="39"/>
      <c r="W996" s="39"/>
      <c r="X996" s="39"/>
      <c r="Y996" s="39"/>
      <c r="Z996" s="39"/>
    </row>
    <row r="997" spans="3:35" s="6" customFormat="1">
      <c r="C997" s="57"/>
      <c r="D997" s="57"/>
      <c r="E997" s="57"/>
      <c r="F997" s="57"/>
      <c r="G997" s="57"/>
      <c r="H997" s="57"/>
      <c r="I997" s="57"/>
      <c r="R997" s="39"/>
      <c r="S997" s="39"/>
      <c r="T997" s="39"/>
      <c r="U997" s="39"/>
      <c r="V997" s="39"/>
      <c r="W997" s="39"/>
      <c r="X997" s="39"/>
      <c r="Y997" s="39"/>
      <c r="Z997" s="39"/>
    </row>
    <row r="998" spans="3:35" s="6" customFormat="1">
      <c r="C998" s="57"/>
      <c r="D998" s="57"/>
      <c r="E998" s="57"/>
      <c r="F998" s="57"/>
      <c r="G998" s="57"/>
      <c r="H998" s="57"/>
      <c r="I998" s="57"/>
      <c r="R998" s="39"/>
      <c r="S998" s="39"/>
      <c r="T998" s="39"/>
      <c r="U998" s="39"/>
      <c r="V998" s="39"/>
      <c r="W998" s="39"/>
      <c r="X998" s="39"/>
      <c r="Y998" s="39"/>
      <c r="Z998" s="39"/>
    </row>
    <row r="999" spans="3:35" s="6" customFormat="1">
      <c r="C999" s="57"/>
      <c r="D999" s="57"/>
      <c r="E999" s="57"/>
      <c r="F999" s="57"/>
      <c r="G999" s="57"/>
      <c r="H999" s="57"/>
      <c r="I999" s="57"/>
      <c r="R999" s="39"/>
      <c r="S999" s="39"/>
      <c r="T999" s="39"/>
      <c r="U999" s="39"/>
      <c r="V999" s="39"/>
      <c r="W999" s="39"/>
      <c r="X999" s="39"/>
      <c r="Y999" s="39"/>
      <c r="Z999" s="39"/>
    </row>
    <row r="1000" spans="3:35" s="6" customFormat="1">
      <c r="C1000" s="57"/>
      <c r="D1000" s="57"/>
      <c r="E1000" s="57"/>
      <c r="F1000" s="57"/>
      <c r="G1000" s="57"/>
      <c r="H1000" s="57"/>
      <c r="I1000" s="57"/>
      <c r="R1000" s="39"/>
      <c r="S1000" s="39"/>
      <c r="T1000" s="39"/>
      <c r="U1000" s="39"/>
      <c r="V1000" s="39"/>
      <c r="W1000" s="39"/>
      <c r="X1000" s="39"/>
      <c r="Y1000" s="39"/>
      <c r="Z1000" s="39"/>
    </row>
    <row r="1001" spans="3:35" s="6" customFormat="1">
      <c r="C1001" s="57"/>
      <c r="D1001" s="57"/>
      <c r="E1001" s="57"/>
      <c r="F1001" s="57"/>
      <c r="G1001" s="57"/>
      <c r="H1001" s="57"/>
      <c r="I1001" s="57"/>
      <c r="K1001" s="7"/>
      <c r="L1001" s="7"/>
      <c r="M1001" s="7"/>
      <c r="N1001" s="7"/>
      <c r="O1001" s="7"/>
      <c r="P1001" s="7"/>
      <c r="Q1001" s="7"/>
      <c r="R1001" s="39"/>
      <c r="S1001" s="39"/>
      <c r="T1001" s="39"/>
      <c r="U1001" s="39"/>
      <c r="V1001" s="39"/>
      <c r="W1001" s="39"/>
      <c r="X1001" s="39"/>
      <c r="Y1001" s="39"/>
      <c r="Z1001" s="39"/>
    </row>
    <row r="1002" spans="3:35" s="6" customFormat="1">
      <c r="C1002" s="57"/>
      <c r="D1002" s="57"/>
      <c r="E1002" s="57"/>
      <c r="F1002" s="57"/>
      <c r="G1002" s="57"/>
      <c r="H1002" s="57"/>
      <c r="I1002" s="57"/>
      <c r="K1002" s="7"/>
      <c r="L1002" s="7"/>
      <c r="M1002" s="7"/>
      <c r="N1002" s="7"/>
      <c r="O1002" s="7"/>
      <c r="P1002" s="7"/>
      <c r="Q1002" s="7"/>
      <c r="R1002" s="39"/>
      <c r="S1002" s="39"/>
      <c r="T1002" s="39"/>
      <c r="U1002" s="39"/>
      <c r="V1002" s="39"/>
      <c r="W1002" s="39"/>
      <c r="X1002" s="39"/>
      <c r="Y1002" s="39"/>
      <c r="Z1002" s="39"/>
    </row>
    <row r="1003" spans="3:35" s="6" customFormat="1">
      <c r="C1003" s="57"/>
      <c r="D1003" s="57"/>
      <c r="E1003" s="57"/>
      <c r="F1003" s="57"/>
      <c r="G1003" s="57"/>
      <c r="H1003" s="57"/>
      <c r="I1003" s="57"/>
      <c r="K1003" s="7"/>
      <c r="L1003" s="7"/>
      <c r="M1003" s="7"/>
      <c r="N1003" s="7"/>
      <c r="O1003" s="7"/>
      <c r="P1003" s="7"/>
      <c r="Q1003" s="7"/>
      <c r="R1003" s="39"/>
      <c r="S1003" s="39"/>
      <c r="T1003" s="39"/>
      <c r="U1003" s="39"/>
      <c r="V1003" s="39"/>
      <c r="W1003" s="39"/>
      <c r="X1003" s="39"/>
      <c r="Y1003" s="39"/>
      <c r="Z1003" s="39"/>
      <c r="AC1003" s="7"/>
      <c r="AD1003" s="7"/>
      <c r="AE1003" s="7"/>
      <c r="AF1003" s="7"/>
      <c r="AG1003" s="7"/>
      <c r="AH1003" s="7"/>
      <c r="AI1003" s="7"/>
    </row>
    <row r="1004" spans="3:35" s="6" customFormat="1">
      <c r="C1004" s="57"/>
      <c r="D1004" s="57"/>
      <c r="E1004" s="57"/>
      <c r="F1004" s="57"/>
      <c r="G1004" s="57"/>
      <c r="H1004" s="57"/>
      <c r="I1004" s="57"/>
      <c r="K1004" s="7"/>
      <c r="L1004" s="7"/>
      <c r="M1004" s="7"/>
      <c r="N1004" s="7"/>
      <c r="O1004" s="7"/>
      <c r="P1004" s="7"/>
      <c r="Q1004" s="7"/>
      <c r="R1004" s="39"/>
      <c r="S1004" s="39"/>
      <c r="T1004" s="39"/>
      <c r="U1004" s="39"/>
      <c r="V1004" s="39"/>
      <c r="W1004" s="39"/>
      <c r="X1004" s="39"/>
      <c r="Y1004" s="39"/>
      <c r="Z1004" s="39"/>
      <c r="AC1004" s="7"/>
      <c r="AD1004" s="7"/>
      <c r="AE1004" s="7"/>
      <c r="AF1004" s="7"/>
      <c r="AG1004" s="7"/>
      <c r="AH1004" s="7"/>
      <c r="AI1004" s="7"/>
    </row>
    <row r="1005" spans="3:35" s="6" customFormat="1">
      <c r="C1005" s="57"/>
      <c r="D1005" s="57"/>
      <c r="E1005" s="57"/>
      <c r="F1005" s="57"/>
      <c r="G1005" s="57"/>
      <c r="H1005" s="57"/>
      <c r="I1005" s="57"/>
      <c r="K1005" s="7"/>
      <c r="L1005" s="7"/>
      <c r="M1005" s="7"/>
      <c r="N1005" s="7"/>
      <c r="O1005" s="7"/>
      <c r="P1005" s="7"/>
      <c r="Q1005" s="7"/>
      <c r="R1005" s="39"/>
      <c r="S1005" s="39"/>
      <c r="T1005" s="39"/>
      <c r="U1005" s="39"/>
      <c r="V1005" s="39"/>
      <c r="W1005" s="39"/>
      <c r="X1005" s="39"/>
      <c r="Y1005" s="39"/>
      <c r="Z1005" s="39"/>
      <c r="AC1005" s="7"/>
      <c r="AD1005" s="7"/>
      <c r="AE1005" s="7"/>
      <c r="AF1005" s="7"/>
      <c r="AG1005" s="7"/>
      <c r="AH1005" s="7"/>
      <c r="AI1005" s="7"/>
    </row>
    <row r="1006" spans="3:35" s="6" customFormat="1">
      <c r="C1006" s="57"/>
      <c r="D1006" s="57"/>
      <c r="E1006" s="57"/>
      <c r="F1006" s="57"/>
      <c r="G1006" s="57"/>
      <c r="H1006" s="57"/>
      <c r="I1006" s="57"/>
      <c r="K1006" s="7"/>
      <c r="L1006" s="7"/>
      <c r="M1006" s="7"/>
      <c r="N1006" s="7"/>
      <c r="O1006" s="7"/>
      <c r="P1006" s="7"/>
      <c r="Q1006" s="7"/>
      <c r="R1006" s="39"/>
      <c r="S1006" s="39"/>
      <c r="T1006" s="39"/>
      <c r="U1006" s="39"/>
      <c r="V1006" s="39"/>
      <c r="W1006" s="39"/>
      <c r="X1006" s="39"/>
      <c r="Y1006" s="39"/>
      <c r="Z1006" s="39"/>
      <c r="AC1006" s="7"/>
      <c r="AD1006" s="7"/>
      <c r="AE1006" s="7"/>
      <c r="AF1006" s="7"/>
      <c r="AG1006" s="7"/>
      <c r="AH1006" s="7"/>
      <c r="AI1006" s="7"/>
    </row>
    <row r="1007" spans="3:35" s="6" customFormat="1">
      <c r="C1007" s="57"/>
      <c r="D1007" s="57"/>
      <c r="E1007" s="57"/>
      <c r="F1007" s="57"/>
      <c r="G1007" s="57"/>
      <c r="H1007" s="57"/>
      <c r="I1007" s="57"/>
      <c r="K1007" s="7"/>
      <c r="L1007" s="7"/>
      <c r="M1007" s="7"/>
      <c r="N1007" s="7"/>
      <c r="O1007" s="7"/>
      <c r="P1007" s="7"/>
      <c r="Q1007" s="7"/>
      <c r="R1007" s="39"/>
      <c r="S1007" s="39"/>
      <c r="T1007" s="39"/>
      <c r="U1007" s="39"/>
      <c r="V1007" s="39"/>
      <c r="W1007" s="39"/>
      <c r="X1007" s="39"/>
      <c r="Y1007" s="39"/>
      <c r="Z1007" s="39"/>
      <c r="AC1007" s="7"/>
      <c r="AD1007" s="7"/>
      <c r="AE1007" s="7"/>
      <c r="AF1007" s="7"/>
      <c r="AG1007" s="7"/>
      <c r="AH1007" s="7"/>
      <c r="AI1007" s="7"/>
    </row>
  </sheetData>
  <sheetProtection algorithmName="SHA-512" hashValue="71Fdf5JT8A7xAg213wvfO+/6DhPBPoPD00xtgbB1KxAdPa5nm7z26B66zIqOkJ0ZH2dHnEhPlSdHD0/fgeOBNw==" saltValue="S4VvFZ7Hdxk8ncQ6cAWdCA==" spinCount="100000" sheet="1" objects="1" scenarios="1"/>
  <customSheetViews>
    <customSheetView guid="{893A966F-25E6-46FC-957B-02F001DEAB1D}" scale="125" showPageBreaks="1" showRowCol="0" fitToPage="1" printArea="1" hiddenColumns="1" topLeftCell="A48">
      <selection activeCell="P105" sqref="P105"/>
      <rowBreaks count="6" manualBreakCount="6">
        <brk id="15" min="1" max="16" man="1"/>
        <brk id="30" min="1" max="16" man="1"/>
        <brk id="46" min="1" max="16" man="1"/>
        <brk id="67" min="1" max="16" man="1"/>
        <brk id="91" min="1" max="16" man="1"/>
        <brk id="142" min="1" max="16" man="1"/>
      </rowBreaks>
      <pageMargins left="0.7" right="0.7" top="0.75" bottom="0.75" header="0.3" footer="0.3"/>
    </customSheetView>
    <customSheetView guid="{01133E0C-7C3A-4E37-BCAF-BF05144EB456}" scale="80" showRowCol="0" fitToPage="1" hiddenColumns="1">
      <selection activeCell="P5" sqref="P5"/>
      <rowBreaks count="6" manualBreakCount="6">
        <brk id="15" min="1" max="16" man="1"/>
        <brk id="30" min="1" max="16" man="1"/>
        <brk id="46" min="1" max="16" man="1"/>
        <brk id="67" min="1" max="16" man="1"/>
        <brk id="91" min="1" max="16" man="1"/>
        <brk id="142" min="1" max="16" man="1"/>
      </rowBreaks>
      <pageMargins left="0.7" right="0.7" top="0.75" bottom="0.75" header="0.3" footer="0.3"/>
    </customSheetView>
    <customSheetView guid="{2A4F2E95-0219-42BA-935C-444DA3D73485}" scale="80" showPageBreaks="1" showRowCol="0" fitToPage="1" printArea="1" hiddenColumns="1" topLeftCell="A91">
      <selection activeCell="P107" sqref="P107"/>
      <rowBreaks count="6" manualBreakCount="6">
        <brk id="15" min="1" max="16" man="1"/>
        <brk id="29" min="1" max="16" man="1"/>
        <brk id="45" min="1" max="16" man="1"/>
        <brk id="67" min="1" max="16" man="1"/>
        <brk id="92" min="1" max="16" man="1"/>
        <brk id="147" min="1" max="16" man="1"/>
      </rowBreaks>
      <pageMargins left="0.7" right="0.7" top="0.75" bottom="0.75" header="0.3" footer="0.3"/>
    </customSheetView>
  </customSheetViews>
  <mergeCells count="22">
    <mergeCell ref="B2:Q2"/>
    <mergeCell ref="B3:Q3"/>
    <mergeCell ref="B16:B29"/>
    <mergeCell ref="B30:B45"/>
    <mergeCell ref="B68:B73"/>
    <mergeCell ref="B46:B58"/>
    <mergeCell ref="B59:B67"/>
    <mergeCell ref="R137:T137"/>
    <mergeCell ref="J99:K99"/>
    <mergeCell ref="R124:S124"/>
    <mergeCell ref="B99:B117"/>
    <mergeCell ref="B5:B15"/>
    <mergeCell ref="B92:B98"/>
    <mergeCell ref="B74:B91"/>
    <mergeCell ref="R125:S125"/>
    <mergeCell ref="R126:S126"/>
    <mergeCell ref="R127:S127"/>
    <mergeCell ref="R128:S128"/>
    <mergeCell ref="R134:S134"/>
    <mergeCell ref="R129:S129"/>
    <mergeCell ref="R130:S130"/>
    <mergeCell ref="R132:S132"/>
  </mergeCells>
  <phoneticPr fontId="36" type="noConversion"/>
  <conditionalFormatting sqref="P100:P117 P5:P98">
    <cfRule type="cellIs" dxfId="46" priority="27" operator="equal">
      <formula>"no se sabe"</formula>
    </cfRule>
  </conditionalFormatting>
  <conditionalFormatting sqref="P5:P98">
    <cfRule type="cellIs" dxfId="45" priority="29" operator="equal">
      <formula>"sí, pero debe mejorarse"</formula>
    </cfRule>
    <cfRule type="cellIs" dxfId="44" priority="30" operator="equal">
      <formula>"no"</formula>
    </cfRule>
    <cfRule type="cellIs" dxfId="43" priority="31" operator="equal">
      <formula>"sí"</formula>
    </cfRule>
  </conditionalFormatting>
  <conditionalFormatting sqref="P102 P106 P108 P109 P114 P116">
    <cfRule type="cellIs" dxfId="42" priority="2" operator="equal">
      <formula>"no"</formula>
    </cfRule>
    <cfRule type="cellIs" dxfId="41" priority="3" operator="equal">
      <formula>"sí"</formula>
    </cfRule>
  </conditionalFormatting>
  <conditionalFormatting sqref="P100:P117">
    <cfRule type="cellIs" dxfId="40" priority="1" operator="equal">
      <formula>"a lo mejor"</formula>
    </cfRule>
  </conditionalFormatting>
  <conditionalFormatting sqref="P100:P117">
    <cfRule type="cellIs" dxfId="39" priority="4" operator="equal">
      <formula>"no"</formula>
    </cfRule>
    <cfRule type="cellIs" dxfId="38" priority="5" operator="equal">
      <formula>"sí"</formula>
    </cfRule>
  </conditionalFormatting>
  <dataValidations count="2">
    <dataValidation type="list" allowBlank="1" showInputMessage="1" showErrorMessage="1" sqref="P100:P117">
      <formula1>ListC</formula1>
    </dataValidation>
    <dataValidation type="list" allowBlank="1" showInputMessage="1" showErrorMessage="1" sqref="P5:P98">
      <formula1>ListD</formula1>
    </dataValidation>
  </dataValidations>
  <hyperlinks>
    <hyperlink ref="J5" location="Definiciones!B9" display="Derechos sexuales y ciudadanía"/>
  </hyperlinks>
  <pageMargins left="0.7" right="0.7" top="0.75" bottom="0.75" header="0.3" footer="0.3"/>
  <rowBreaks count="6" manualBreakCount="6">
    <brk id="15" min="1" max="16" man="1"/>
    <brk id="29" min="1" max="16" man="1"/>
    <brk id="45" min="1" max="16" man="1"/>
    <brk id="67" min="1" max="16" man="1"/>
    <brk id="91" min="1" max="16" man="1"/>
    <brk id="146" min="1" max="16" man="1"/>
  </rowBreaks>
  <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Lists!$A$1:$A$4</xm:f>
          </x14:formula1>
          <xm:sqref>P5:P98</xm:sqref>
        </x14:dataValidation>
        <x14:dataValidation type="list" allowBlank="1" showInputMessage="1" showErrorMessage="1">
          <x14:formula1>
            <xm:f>Lists!C1:C4</xm:f>
          </x14:formula1>
          <xm:sqref>P118 P101:P102 P104:P106 P108 P111:P114 P116</xm:sqref>
        </x14:dataValidation>
        <x14:dataValidation type="list" allowBlank="1" showInputMessage="1" showErrorMessage="1">
          <x14:formula1>
            <xm:f>Lists!D1:D4</xm:f>
          </x14:formula1>
          <xm:sqref>P103 P107 P109:P110 P115 P117</xm:sqref>
        </x14:dataValidation>
        <x14:dataValidation type="list" allowBlank="1" showInputMessage="1" showErrorMessage="1">
          <x14:formula1>
            <xm:f>Lists!A1:A4</xm:f>
          </x14:formula1>
          <xm:sqref>P5:P99</xm:sqref>
        </x14:dataValidation>
      </x14:dataValidations>
    </ex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C000"/>
    <pageSetUpPr fitToPage="1"/>
  </sheetPr>
  <dimension ref="A1:BY966"/>
  <sheetViews>
    <sheetView showRowColHeaders="0" zoomScale="80" zoomScaleNormal="125" zoomScalePageLayoutView="125" workbookViewId="0">
      <selection activeCell="X7" sqref="X7"/>
    </sheetView>
  </sheetViews>
  <sheetFormatPr defaultColWidth="9.140625" defaultRowHeight="15"/>
  <cols>
    <col min="1" max="1" width="4.140625" style="8" customWidth="1"/>
    <col min="2" max="2" width="6.7109375" style="8" customWidth="1"/>
    <col min="3" max="3" width="74.28515625" style="1" customWidth="1"/>
    <col min="4" max="4" width="13.7109375" style="1" bestFit="1" customWidth="1"/>
    <col min="5" max="11" width="11.7109375" style="1" customWidth="1"/>
    <col min="12" max="12" width="32.7109375" style="1" customWidth="1"/>
    <col min="13" max="14" width="9.140625" style="8"/>
    <col min="15" max="15" width="37.85546875" style="8" hidden="1" customWidth="1"/>
    <col min="16" max="16" width="21" style="8" hidden="1" customWidth="1"/>
    <col min="17" max="17" width="23.42578125" style="8" hidden="1" customWidth="1"/>
    <col min="18" max="18" width="20" style="8" hidden="1" customWidth="1"/>
    <col min="19" max="19" width="13.85546875" style="8" hidden="1" customWidth="1"/>
    <col min="20" max="20" width="16.7109375" style="8" hidden="1" customWidth="1"/>
    <col min="21" max="21" width="10.7109375" style="8" hidden="1" customWidth="1"/>
    <col min="22" max="22" width="6.28515625" style="8" hidden="1" customWidth="1"/>
    <col min="23" max="23" width="9.140625" style="8" customWidth="1"/>
    <col min="24" max="24" width="25.42578125" style="8" customWidth="1"/>
    <col min="25" max="30" width="9.140625" style="8" customWidth="1"/>
    <col min="31" max="77" width="9.140625" style="8"/>
    <col min="78" max="16384" width="9.140625" style="1"/>
  </cols>
  <sheetData>
    <row r="1" spans="2:22" s="8" customFormat="1" ht="15.75" thickBot="1"/>
    <row r="2" spans="2:22" ht="25.5">
      <c r="B2" s="438" t="s">
        <v>353</v>
      </c>
      <c r="C2" s="439"/>
      <c r="D2" s="439"/>
      <c r="E2" s="439"/>
      <c r="F2" s="439"/>
      <c r="G2" s="439"/>
      <c r="H2" s="439"/>
      <c r="I2" s="439"/>
      <c r="J2" s="439"/>
      <c r="K2" s="439"/>
      <c r="L2" s="440"/>
    </row>
    <row r="3" spans="2:22" ht="18">
      <c r="B3" s="441" t="s">
        <v>354</v>
      </c>
      <c r="C3" s="442"/>
      <c r="D3" s="442"/>
      <c r="E3" s="442"/>
      <c r="F3" s="442"/>
      <c r="G3" s="442"/>
      <c r="H3" s="442"/>
      <c r="I3" s="442"/>
      <c r="J3" s="442"/>
      <c r="K3" s="442"/>
      <c r="L3" s="443"/>
      <c r="O3" s="50"/>
      <c r="P3" s="49" t="s">
        <v>558</v>
      </c>
      <c r="Q3" s="49" t="s">
        <v>559</v>
      </c>
      <c r="R3" s="49" t="s">
        <v>560</v>
      </c>
      <c r="S3" s="49" t="s">
        <v>561</v>
      </c>
      <c r="T3" s="49" t="s">
        <v>562</v>
      </c>
      <c r="U3" s="49" t="s">
        <v>563</v>
      </c>
      <c r="V3" s="49" t="s">
        <v>564</v>
      </c>
    </row>
    <row r="4" spans="2:22" ht="18.75">
      <c r="B4" s="34"/>
      <c r="C4" s="35" t="s">
        <v>355</v>
      </c>
      <c r="D4" s="36" t="s">
        <v>556</v>
      </c>
      <c r="E4" s="444" t="s">
        <v>356</v>
      </c>
      <c r="F4" s="445"/>
      <c r="G4" s="445"/>
      <c r="H4" s="445"/>
      <c r="I4" s="445"/>
      <c r="J4" s="445"/>
      <c r="K4" s="445"/>
      <c r="L4" s="446"/>
      <c r="O4" s="50" t="s">
        <v>357</v>
      </c>
      <c r="P4" s="50">
        <f>IF($D6="no",0,COUNTIF($D$20:$K$20,"sí"))+IF($D7="no",0,COUNTIF($D$21:$K$21,"sí"))+IF($D8="no",0,COUNTIF($D$22:$K$22,"sí"))+IF($D9="no",0,COUNTIF($D$23:$K$23,"sí"))+IF($D10="no",0,COUNTIF($D$24:$K$24,"sí"))</f>
        <v>0</v>
      </c>
      <c r="Q4" s="50">
        <f>IF($D6="no",0,COUNTIF($D$20:$K$20,"sí, pero debe mejorarse"))+IF($D7="no",0,COUNTIF($D$21:$K$21,"sí, pero debe mejorarse"))+IF($D8="no",0,COUNTIF($D$22:$K$22,"sí, pero debe mejorarse"))+IF($D9="no",0,COUNTIF($D$23:$K$23,"sí, pero debe mejorarse"))+IF($D10="no",0,COUNTIF($D$24:$K$24,"sí, pero debe mejorarse"))</f>
        <v>0</v>
      </c>
      <c r="R4" s="50">
        <f>IF($D6="no",0,COUNTIF($D$20:$K$20,"no"))+IF($D7="no",0,COUNTIF($D$21:$K$21,"no"))+IF($D8="no",0,COUNTIF($D$22:$K$22,"no"))+IF($D9="no",0,COUNTIF($D$23:$K$23,"no"))+IF($D10="no",0,COUNTIF($D$24:$K$24,"no"))</f>
        <v>0</v>
      </c>
      <c r="S4" s="50">
        <f>IF($D6="no",0,COUNTIF($D$20:$K$20,"no se sabe"))+IF($D7="no",0,COUNTIF($D$21:$K$21,"no se sabe"))+IF($D8="no",0,COUNTIF($D$22:$K$22,"no se sabe"))+IF($D9="no",0,COUNTIF($D$23:$K$23,"no se sabe"))+IF($D10="no",0,COUNTIF($D$24:$K$24,"no se sabe"))</f>
        <v>0</v>
      </c>
      <c r="T4" s="50">
        <f>IF($D6="no",0,COUNTIF($D$20:$K$20,"no corresponde"))+IF($D7="no",0,COUNTIF($D$21:$K$21,"no corresponde"))+IF($D8="no",0,COUNTIF($D$22:$K$22,"no corresponde"))+IF($D9="no",0,COUNTIF($D$23:$K$23,"no corresponde"))+IF($D10="no",0,COUNTIF($D$24:$K$24,"no corresponde"))</f>
        <v>0</v>
      </c>
      <c r="U4" s="50">
        <f>IF($D6="no",0,COUNTIF($D$20:$K$20,""))+IF($D7="no",0,COUNTIF($D$21:$K$21,""))+IF($D8="no",0,COUNTIF($D$22:$K$22,""))+IF($D9="no",0,COUNTIF($D$23:$K$23,""))+IF($D10="no",0,COUNTIF($D$24:$K$24,""))</f>
        <v>40</v>
      </c>
      <c r="V4" s="50">
        <f t="shared" ref="V4:V6" si="0">SUM(P4:U4)</f>
        <v>40</v>
      </c>
    </row>
    <row r="5" spans="2:22" ht="30" customHeight="1">
      <c r="B5" s="417" t="s">
        <v>358</v>
      </c>
      <c r="C5" s="21" t="s">
        <v>359</v>
      </c>
      <c r="D5" s="23"/>
      <c r="E5" s="423"/>
      <c r="F5" s="424"/>
      <c r="G5" s="424"/>
      <c r="H5" s="424"/>
      <c r="I5" s="424"/>
      <c r="J5" s="424"/>
      <c r="K5" s="424"/>
      <c r="L5" s="425"/>
      <c r="O5" s="50" t="s">
        <v>360</v>
      </c>
      <c r="P5" s="50">
        <f>COUNTIF($D$25:$D$29,"sí")</f>
        <v>0</v>
      </c>
      <c r="Q5" s="50">
        <f>COUNTIF($D$25:$D$29,"sí, pero debe mejorarse")</f>
        <v>0</v>
      </c>
      <c r="R5" s="50">
        <f>COUNTIF($D$25:$D$29,"no")</f>
        <v>0</v>
      </c>
      <c r="S5" s="50">
        <f>COUNTIF($D$25:$D$29,"no se sabe")</f>
        <v>0</v>
      </c>
      <c r="T5" s="50">
        <f>COUNTIF($D$25:$D$29,"no corresponde")</f>
        <v>0</v>
      </c>
      <c r="U5" s="50">
        <f>COUNTIF($D$25:$D$29,"")</f>
        <v>5</v>
      </c>
      <c r="V5" s="50">
        <f t="shared" si="0"/>
        <v>5</v>
      </c>
    </row>
    <row r="6" spans="2:22" ht="60">
      <c r="B6" s="418"/>
      <c r="C6" s="87" t="s">
        <v>311</v>
      </c>
      <c r="D6" s="11"/>
      <c r="E6" s="447" t="str">
        <f>IF(D6="yes","Please identify the intervention(s)","")</f>
        <v/>
      </c>
      <c r="F6" s="448"/>
      <c r="G6" s="448"/>
      <c r="H6" s="448"/>
      <c r="I6" s="448"/>
      <c r="J6" s="448"/>
      <c r="K6" s="448"/>
      <c r="L6" s="449"/>
      <c r="O6" s="50" t="s">
        <v>312</v>
      </c>
      <c r="P6" s="50">
        <f>COUNTIF($D$31:$D$39,"sí")</f>
        <v>0</v>
      </c>
      <c r="Q6" s="50">
        <f>COUNTIF($D$31:$D$39,"sí, pero debe mejorarse")</f>
        <v>0</v>
      </c>
      <c r="R6" s="50">
        <f>COUNTIF($D$31:$D$39,"no")</f>
        <v>0</v>
      </c>
      <c r="S6" s="50">
        <f>COUNTIF($D$31:$D$39,"no se sabe")</f>
        <v>0</v>
      </c>
      <c r="T6" s="50">
        <f>COUNTIF($D$31:$D$39,"no corresponde")</f>
        <v>0</v>
      </c>
      <c r="U6" s="50">
        <f>COUNTIF($D$31:$D$39,"")</f>
        <v>9</v>
      </c>
      <c r="V6" s="50">
        <f t="shared" si="0"/>
        <v>9</v>
      </c>
    </row>
    <row r="7" spans="2:22" ht="60" customHeight="1">
      <c r="B7" s="418"/>
      <c r="C7" s="87" t="s">
        <v>313</v>
      </c>
      <c r="D7" s="11"/>
      <c r="E7" s="447" t="str">
        <f t="shared" ref="E7:E10" si="1">IF(D7="yes","Please identify the intervention(s)","")</f>
        <v/>
      </c>
      <c r="F7" s="448"/>
      <c r="G7" s="448"/>
      <c r="H7" s="448"/>
      <c r="I7" s="448"/>
      <c r="J7" s="448"/>
      <c r="K7" s="448"/>
      <c r="L7" s="449"/>
      <c r="O7" s="50" t="s">
        <v>314</v>
      </c>
      <c r="P7" s="50">
        <f>COUNTIF($D$40:$D$50,"sí")</f>
        <v>0</v>
      </c>
      <c r="Q7" s="50">
        <f>COUNTIF($D$40:$D$50,"sí, pero debe mejorarse")</f>
        <v>0</v>
      </c>
      <c r="R7" s="50">
        <f>COUNTIF($D$40:$D$50,"no")</f>
        <v>0</v>
      </c>
      <c r="S7" s="50">
        <f>COUNTIF($D$40:$D$50,"no se sabe")</f>
        <v>0</v>
      </c>
      <c r="T7" s="50">
        <f>COUNTIF($D$40:$D$50,"no corresponde")</f>
        <v>0</v>
      </c>
      <c r="U7" s="50">
        <f>COUNTIF($D$40:$D$50,"")</f>
        <v>11</v>
      </c>
      <c r="V7" s="50">
        <f t="shared" ref="V7" si="2">SUM(P7:U7)</f>
        <v>11</v>
      </c>
    </row>
    <row r="8" spans="2:22" ht="30" customHeight="1">
      <c r="B8" s="418"/>
      <c r="C8" s="87" t="s">
        <v>315</v>
      </c>
      <c r="D8" s="11"/>
      <c r="E8" s="447" t="str">
        <f t="shared" si="1"/>
        <v/>
      </c>
      <c r="F8" s="448"/>
      <c r="G8" s="448"/>
      <c r="H8" s="448"/>
      <c r="I8" s="448"/>
      <c r="J8" s="448"/>
      <c r="K8" s="448"/>
      <c r="L8" s="449"/>
      <c r="O8" s="50" t="s">
        <v>602</v>
      </c>
      <c r="P8" s="50">
        <f>SUM(P4:P7)</f>
        <v>0</v>
      </c>
      <c r="Q8" s="50">
        <f t="shared" ref="Q8:V8" si="3">SUM(Q4:Q7)</f>
        <v>0</v>
      </c>
      <c r="R8" s="50">
        <f t="shared" si="3"/>
        <v>0</v>
      </c>
      <c r="S8" s="50">
        <f t="shared" si="3"/>
        <v>0</v>
      </c>
      <c r="T8" s="50">
        <f t="shared" si="3"/>
        <v>0</v>
      </c>
      <c r="U8" s="50">
        <f t="shared" si="3"/>
        <v>65</v>
      </c>
      <c r="V8" s="50">
        <f t="shared" si="3"/>
        <v>65</v>
      </c>
    </row>
    <row r="9" spans="2:22" ht="60">
      <c r="B9" s="418"/>
      <c r="C9" s="87" t="s">
        <v>316</v>
      </c>
      <c r="D9" s="11"/>
      <c r="E9" s="447" t="str">
        <f t="shared" si="1"/>
        <v/>
      </c>
      <c r="F9" s="448"/>
      <c r="G9" s="448"/>
      <c r="H9" s="448"/>
      <c r="I9" s="448"/>
      <c r="J9" s="448"/>
      <c r="K9" s="448"/>
      <c r="L9" s="449"/>
    </row>
    <row r="10" spans="2:22" ht="60" customHeight="1">
      <c r="B10" s="419"/>
      <c r="C10" s="104" t="s">
        <v>317</v>
      </c>
      <c r="D10" s="15"/>
      <c r="E10" s="420" t="str">
        <f t="shared" si="1"/>
        <v/>
      </c>
      <c r="F10" s="421"/>
      <c r="G10" s="421"/>
      <c r="H10" s="421"/>
      <c r="I10" s="421"/>
      <c r="J10" s="421"/>
      <c r="K10" s="421"/>
      <c r="L10" s="422"/>
      <c r="O10" s="50" t="s">
        <v>318</v>
      </c>
      <c r="P10" s="49" t="s">
        <v>558</v>
      </c>
      <c r="Q10" s="49" t="s">
        <v>559</v>
      </c>
      <c r="R10" s="49" t="s">
        <v>560</v>
      </c>
      <c r="S10" s="49" t="s">
        <v>561</v>
      </c>
      <c r="T10" s="49" t="s">
        <v>562</v>
      </c>
      <c r="U10" s="49" t="s">
        <v>563</v>
      </c>
    </row>
    <row r="11" spans="2:22" ht="30" customHeight="1">
      <c r="B11" s="417" t="s">
        <v>319</v>
      </c>
      <c r="C11" s="452" t="s">
        <v>277</v>
      </c>
      <c r="D11" s="454" t="s">
        <v>278</v>
      </c>
      <c r="E11" s="454"/>
      <c r="F11" s="454"/>
      <c r="G11" s="454"/>
      <c r="H11" s="454"/>
      <c r="I11" s="454"/>
      <c r="J11" s="275"/>
      <c r="K11" s="275"/>
      <c r="L11" s="276"/>
      <c r="O11" s="49" t="s">
        <v>279</v>
      </c>
      <c r="P11" s="50">
        <f>COUNTIF($D20:$K20,"sí")</f>
        <v>0</v>
      </c>
      <c r="Q11" s="50">
        <f>COUNTIF($D20:$K20,"sí, pero debe mejorarse")</f>
        <v>0</v>
      </c>
      <c r="R11" s="50">
        <f>COUNTIF($D20:$K20,"no")</f>
        <v>0</v>
      </c>
      <c r="S11" s="50">
        <f>COUNTIF($D20:$K20,"no se sabe")</f>
        <v>0</v>
      </c>
      <c r="T11" s="50">
        <f>COUNTIF($D20:$K20,"no corresponde")</f>
        <v>0</v>
      </c>
      <c r="U11" s="50">
        <f>COUNTIF($D20:$K20,"")</f>
        <v>8</v>
      </c>
    </row>
    <row r="12" spans="2:22" ht="75" customHeight="1">
      <c r="B12" s="418"/>
      <c r="C12" s="453"/>
      <c r="D12" s="450" t="s">
        <v>280</v>
      </c>
      <c r="E12" s="451"/>
      <c r="F12" s="450" t="s">
        <v>281</v>
      </c>
      <c r="G12" s="451"/>
      <c r="H12" s="450" t="s">
        <v>325</v>
      </c>
      <c r="I12" s="451"/>
      <c r="J12" s="414" t="s">
        <v>557</v>
      </c>
      <c r="K12" s="415"/>
      <c r="L12" s="416"/>
      <c r="O12" s="49" t="s">
        <v>326</v>
      </c>
      <c r="P12" s="50">
        <f>COUNTIF($D21:$K21,"sí")</f>
        <v>0</v>
      </c>
      <c r="Q12" s="50">
        <f>COUNTIF($D21:$K21,"sí, pero debe mejorarse")</f>
        <v>0</v>
      </c>
      <c r="R12" s="50">
        <f t="shared" ref="R12:R15" si="4">COUNTIF($D21:$K21,"no")</f>
        <v>0</v>
      </c>
      <c r="S12" s="50">
        <f>COUNTIF($D21:$K21,"no se sabe")</f>
        <v>0</v>
      </c>
      <c r="T12" s="50">
        <f>COUNTIF($D21:$K21,"no corresponde")</f>
        <v>0</v>
      </c>
      <c r="U12" s="50">
        <f t="shared" ref="U12:U15" si="5">COUNTIF($D21:$K21,"")</f>
        <v>8</v>
      </c>
    </row>
    <row r="13" spans="2:22" ht="15" customHeight="1">
      <c r="B13" s="418"/>
      <c r="C13" s="87" t="s">
        <v>327</v>
      </c>
      <c r="D13" s="378" t="str">
        <f>IF($D6="no","no","")</f>
        <v/>
      </c>
      <c r="E13" s="411"/>
      <c r="F13" s="378" t="str">
        <f t="shared" ref="F13:F17" si="6">IF($D6="no","no","")</f>
        <v/>
      </c>
      <c r="G13" s="411"/>
      <c r="H13" s="378" t="str">
        <f t="shared" ref="H13:H17" si="7">IF($D6="no","no","")</f>
        <v/>
      </c>
      <c r="I13" s="411"/>
      <c r="J13" s="386"/>
      <c r="K13" s="387"/>
      <c r="L13" s="413"/>
      <c r="O13" s="49" t="s">
        <v>328</v>
      </c>
      <c r="P13" s="50">
        <f>COUNTIF($D22:$K22,"sí")</f>
        <v>0</v>
      </c>
      <c r="Q13" s="50">
        <f>COUNTIF($D22:$K22,"sí, pero debe mejorarse")</f>
        <v>0</v>
      </c>
      <c r="R13" s="50">
        <f t="shared" si="4"/>
        <v>0</v>
      </c>
      <c r="S13" s="50">
        <f>COUNTIF($D22:$K22,"no se sabe")</f>
        <v>0</v>
      </c>
      <c r="T13" s="50">
        <f>COUNTIF($D22:$K22,"no corresponde")</f>
        <v>0</v>
      </c>
      <c r="U13" s="50">
        <f t="shared" si="5"/>
        <v>8</v>
      </c>
    </row>
    <row r="14" spans="2:22" ht="15" customHeight="1">
      <c r="B14" s="418"/>
      <c r="C14" s="87" t="s">
        <v>329</v>
      </c>
      <c r="D14" s="378" t="str">
        <f t="shared" ref="D14:D17" si="8">IF($D7="no","no","")</f>
        <v/>
      </c>
      <c r="E14" s="411"/>
      <c r="F14" s="378" t="str">
        <f t="shared" si="6"/>
        <v/>
      </c>
      <c r="G14" s="411"/>
      <c r="H14" s="378" t="str">
        <f t="shared" si="7"/>
        <v/>
      </c>
      <c r="I14" s="411"/>
      <c r="J14" s="386"/>
      <c r="K14" s="387"/>
      <c r="L14" s="413"/>
      <c r="O14" s="49" t="s">
        <v>330</v>
      </c>
      <c r="P14" s="50">
        <f>COUNTIF($D23:$K23,"sí")</f>
        <v>0</v>
      </c>
      <c r="Q14" s="50">
        <f>COUNTIF($D23:$K23,"sí, pero debe mejorarse")</f>
        <v>0</v>
      </c>
      <c r="R14" s="50">
        <f t="shared" si="4"/>
        <v>0</v>
      </c>
      <c r="S14" s="50">
        <f>COUNTIF($D23:$K23,"no se sabe")</f>
        <v>0</v>
      </c>
      <c r="T14" s="50">
        <f>COUNTIF($D23:$K23,"no corresponde")</f>
        <v>0</v>
      </c>
      <c r="U14" s="50">
        <f t="shared" si="5"/>
        <v>8</v>
      </c>
    </row>
    <row r="15" spans="2:22">
      <c r="B15" s="418"/>
      <c r="C15" s="87" t="s">
        <v>331</v>
      </c>
      <c r="D15" s="378" t="str">
        <f t="shared" si="8"/>
        <v/>
      </c>
      <c r="E15" s="411"/>
      <c r="F15" s="378" t="str">
        <f t="shared" si="6"/>
        <v/>
      </c>
      <c r="G15" s="411"/>
      <c r="H15" s="378" t="str">
        <f t="shared" si="7"/>
        <v/>
      </c>
      <c r="I15" s="411"/>
      <c r="J15" s="386"/>
      <c r="K15" s="387"/>
      <c r="L15" s="413"/>
      <c r="O15" s="49" t="s">
        <v>332</v>
      </c>
      <c r="P15" s="50">
        <f>COUNTIF($D24:$K24,"sí")</f>
        <v>0</v>
      </c>
      <c r="Q15" s="50">
        <f>COUNTIF($D24:$K24,"sí, pero debe mejorarse")</f>
        <v>0</v>
      </c>
      <c r="R15" s="50">
        <f t="shared" si="4"/>
        <v>0</v>
      </c>
      <c r="S15" s="50">
        <f>COUNTIF($D24:$K24,"no se sabe")</f>
        <v>0</v>
      </c>
      <c r="T15" s="50">
        <f>COUNTIF($D24:$K24,"no corresponde")</f>
        <v>0</v>
      </c>
      <c r="U15" s="50">
        <f t="shared" si="5"/>
        <v>8</v>
      </c>
    </row>
    <row r="16" spans="2:22" ht="15" customHeight="1">
      <c r="B16" s="418"/>
      <c r="C16" s="87" t="s">
        <v>333</v>
      </c>
      <c r="D16" s="378" t="str">
        <f t="shared" si="8"/>
        <v/>
      </c>
      <c r="E16" s="411"/>
      <c r="F16" s="378" t="str">
        <f t="shared" si="6"/>
        <v/>
      </c>
      <c r="G16" s="411"/>
      <c r="H16" s="378" t="str">
        <f t="shared" si="7"/>
        <v/>
      </c>
      <c r="I16" s="411"/>
      <c r="J16" s="386"/>
      <c r="K16" s="387"/>
      <c r="L16" s="413"/>
    </row>
    <row r="17" spans="2:12">
      <c r="B17" s="419"/>
      <c r="C17" s="133" t="s">
        <v>334</v>
      </c>
      <c r="D17" s="376" t="str">
        <f t="shared" si="8"/>
        <v/>
      </c>
      <c r="E17" s="412"/>
      <c r="F17" s="376" t="str">
        <f t="shared" si="6"/>
        <v/>
      </c>
      <c r="G17" s="412"/>
      <c r="H17" s="376" t="str">
        <f t="shared" si="7"/>
        <v/>
      </c>
      <c r="I17" s="412"/>
      <c r="J17" s="386"/>
      <c r="K17" s="387"/>
      <c r="L17" s="413"/>
    </row>
    <row r="18" spans="2:12" ht="30" customHeight="1">
      <c r="B18" s="417" t="s">
        <v>335</v>
      </c>
      <c r="C18" s="456" t="s">
        <v>284</v>
      </c>
      <c r="D18" s="424" t="s">
        <v>285</v>
      </c>
      <c r="E18" s="424"/>
      <c r="F18" s="424"/>
      <c r="G18" s="424"/>
      <c r="H18" s="424"/>
      <c r="I18" s="424"/>
      <c r="J18" s="424"/>
      <c r="K18" s="424"/>
      <c r="L18" s="425"/>
    </row>
    <row r="19" spans="2:12" ht="105" customHeight="1">
      <c r="B19" s="418"/>
      <c r="C19" s="457"/>
      <c r="D19" s="120" t="s">
        <v>286</v>
      </c>
      <c r="E19" s="120" t="s">
        <v>540</v>
      </c>
      <c r="F19" s="121" t="s">
        <v>287</v>
      </c>
      <c r="G19" s="122" t="s">
        <v>288</v>
      </c>
      <c r="H19" s="122" t="s">
        <v>289</v>
      </c>
      <c r="I19" s="122" t="s">
        <v>290</v>
      </c>
      <c r="J19" s="122" t="s">
        <v>291</v>
      </c>
      <c r="K19" s="122" t="s">
        <v>292</v>
      </c>
      <c r="L19" s="111" t="s">
        <v>557</v>
      </c>
    </row>
    <row r="20" spans="2:12">
      <c r="B20" s="418"/>
      <c r="C20" s="87" t="s">
        <v>293</v>
      </c>
      <c r="D20" s="136" t="str">
        <f t="shared" ref="D20:K20" si="9">IF($D6="no","no corresponde","")</f>
        <v/>
      </c>
      <c r="E20" s="136" t="str">
        <f t="shared" si="9"/>
        <v/>
      </c>
      <c r="F20" s="136" t="str">
        <f t="shared" si="9"/>
        <v/>
      </c>
      <c r="G20" s="136" t="str">
        <f t="shared" si="9"/>
        <v/>
      </c>
      <c r="H20" s="136" t="str">
        <f t="shared" si="9"/>
        <v/>
      </c>
      <c r="I20" s="136" t="str">
        <f t="shared" si="9"/>
        <v/>
      </c>
      <c r="J20" s="136" t="str">
        <f t="shared" si="9"/>
        <v/>
      </c>
      <c r="K20" s="136" t="str">
        <f t="shared" si="9"/>
        <v/>
      </c>
      <c r="L20" s="138"/>
    </row>
    <row r="21" spans="2:12">
      <c r="B21" s="418"/>
      <c r="C21" s="87" t="s">
        <v>294</v>
      </c>
      <c r="D21" s="136" t="str">
        <f t="shared" ref="D21:K21" si="10">IF($D7="no","no corresponde","")</f>
        <v/>
      </c>
      <c r="E21" s="136" t="str">
        <f t="shared" si="10"/>
        <v/>
      </c>
      <c r="F21" s="136" t="str">
        <f t="shared" si="10"/>
        <v/>
      </c>
      <c r="G21" s="136" t="str">
        <f t="shared" si="10"/>
        <v/>
      </c>
      <c r="H21" s="136" t="str">
        <f t="shared" si="10"/>
        <v/>
      </c>
      <c r="I21" s="136" t="str">
        <f t="shared" si="10"/>
        <v/>
      </c>
      <c r="J21" s="136" t="str">
        <f t="shared" si="10"/>
        <v/>
      </c>
      <c r="K21" s="136" t="str">
        <f t="shared" si="10"/>
        <v/>
      </c>
      <c r="L21" s="138"/>
    </row>
    <row r="22" spans="2:12">
      <c r="B22" s="418"/>
      <c r="C22" s="87" t="s">
        <v>295</v>
      </c>
      <c r="D22" s="136" t="str">
        <f t="shared" ref="D22:K22" si="11">IF($D8="no","no corresponde","")</f>
        <v/>
      </c>
      <c r="E22" s="136" t="str">
        <f t="shared" si="11"/>
        <v/>
      </c>
      <c r="F22" s="136" t="str">
        <f t="shared" si="11"/>
        <v/>
      </c>
      <c r="G22" s="136" t="str">
        <f t="shared" si="11"/>
        <v/>
      </c>
      <c r="H22" s="136" t="str">
        <f t="shared" si="11"/>
        <v/>
      </c>
      <c r="I22" s="136" t="str">
        <f t="shared" si="11"/>
        <v/>
      </c>
      <c r="J22" s="136" t="str">
        <f t="shared" si="11"/>
        <v/>
      </c>
      <c r="K22" s="136" t="str">
        <f t="shared" si="11"/>
        <v/>
      </c>
      <c r="L22" s="138"/>
    </row>
    <row r="23" spans="2:12">
      <c r="B23" s="418"/>
      <c r="C23" s="87" t="s">
        <v>296</v>
      </c>
      <c r="D23" s="136" t="str">
        <f t="shared" ref="D23" si="12">IF($D9="no","no corresponde","")</f>
        <v/>
      </c>
      <c r="E23" s="136" t="str">
        <f t="shared" ref="E23:K23" si="13">IF($D9="no","no corresponde","")</f>
        <v/>
      </c>
      <c r="F23" s="136" t="str">
        <f t="shared" si="13"/>
        <v/>
      </c>
      <c r="G23" s="136" t="str">
        <f t="shared" si="13"/>
        <v/>
      </c>
      <c r="H23" s="136" t="str">
        <f t="shared" si="13"/>
        <v/>
      </c>
      <c r="I23" s="136" t="str">
        <f t="shared" si="13"/>
        <v/>
      </c>
      <c r="J23" s="136" t="str">
        <f t="shared" si="13"/>
        <v/>
      </c>
      <c r="K23" s="136" t="str">
        <f t="shared" si="13"/>
        <v/>
      </c>
      <c r="L23" s="138"/>
    </row>
    <row r="24" spans="2:12">
      <c r="B24" s="419"/>
      <c r="C24" s="104" t="s">
        <v>297</v>
      </c>
      <c r="D24" s="137" t="str">
        <f t="shared" ref="D24:K24" si="14">IF($D10="no","no corresponde","")</f>
        <v/>
      </c>
      <c r="E24" s="137" t="str">
        <f t="shared" si="14"/>
        <v/>
      </c>
      <c r="F24" s="137" t="str">
        <f t="shared" si="14"/>
        <v/>
      </c>
      <c r="G24" s="137" t="str">
        <f t="shared" si="14"/>
        <v/>
      </c>
      <c r="H24" s="137" t="str">
        <f t="shared" si="14"/>
        <v/>
      </c>
      <c r="I24" s="137" t="str">
        <f t="shared" si="14"/>
        <v/>
      </c>
      <c r="J24" s="137" t="str">
        <f t="shared" si="14"/>
        <v/>
      </c>
      <c r="K24" s="137" t="str">
        <f t="shared" si="14"/>
        <v/>
      </c>
      <c r="L24" s="139"/>
    </row>
    <row r="25" spans="2:12" ht="30">
      <c r="B25" s="418" t="s">
        <v>298</v>
      </c>
      <c r="C25" s="89" t="s">
        <v>299</v>
      </c>
      <c r="D25" s="20"/>
      <c r="E25" s="435" t="str">
        <f t="shared" ref="E25:L29" si="15">IF(D25="sí, pero debe mejorarse","Insertar comentario","")</f>
        <v/>
      </c>
      <c r="F25" s="436" t="str">
        <f t="shared" si="15"/>
        <v/>
      </c>
      <c r="G25" s="436" t="str">
        <f t="shared" si="15"/>
        <v/>
      </c>
      <c r="H25" s="436" t="str">
        <f t="shared" si="15"/>
        <v/>
      </c>
      <c r="I25" s="436" t="str">
        <f t="shared" si="15"/>
        <v/>
      </c>
      <c r="J25" s="436" t="str">
        <f t="shared" si="15"/>
        <v/>
      </c>
      <c r="K25" s="436" t="str">
        <f t="shared" si="15"/>
        <v/>
      </c>
      <c r="L25" s="437" t="str">
        <f t="shared" si="15"/>
        <v/>
      </c>
    </row>
    <row r="26" spans="2:12">
      <c r="B26" s="418"/>
      <c r="C26" s="22" t="s">
        <v>263</v>
      </c>
      <c r="D26" s="20"/>
      <c r="E26" s="426" t="str">
        <f t="shared" si="15"/>
        <v/>
      </c>
      <c r="F26" s="427" t="str">
        <f t="shared" si="15"/>
        <v/>
      </c>
      <c r="G26" s="427" t="str">
        <f t="shared" si="15"/>
        <v/>
      </c>
      <c r="H26" s="427" t="str">
        <f t="shared" si="15"/>
        <v/>
      </c>
      <c r="I26" s="427" t="str">
        <f t="shared" si="15"/>
        <v/>
      </c>
      <c r="J26" s="427" t="str">
        <f t="shared" si="15"/>
        <v/>
      </c>
      <c r="K26" s="427" t="str">
        <f t="shared" si="15"/>
        <v/>
      </c>
      <c r="L26" s="428" t="str">
        <f t="shared" si="15"/>
        <v/>
      </c>
    </row>
    <row r="27" spans="2:12" ht="30">
      <c r="B27" s="418"/>
      <c r="C27" s="22" t="s">
        <v>264</v>
      </c>
      <c r="D27" s="20"/>
      <c r="E27" s="426" t="str">
        <f t="shared" si="15"/>
        <v/>
      </c>
      <c r="F27" s="427" t="str">
        <f t="shared" si="15"/>
        <v/>
      </c>
      <c r="G27" s="427" t="str">
        <f t="shared" si="15"/>
        <v/>
      </c>
      <c r="H27" s="427" t="str">
        <f t="shared" si="15"/>
        <v/>
      </c>
      <c r="I27" s="427" t="str">
        <f t="shared" si="15"/>
        <v/>
      </c>
      <c r="J27" s="427" t="str">
        <f t="shared" si="15"/>
        <v/>
      </c>
      <c r="K27" s="427" t="str">
        <f t="shared" si="15"/>
        <v/>
      </c>
      <c r="L27" s="428" t="str">
        <f t="shared" si="15"/>
        <v/>
      </c>
    </row>
    <row r="28" spans="2:12" ht="30">
      <c r="B28" s="418"/>
      <c r="C28" s="22" t="s">
        <v>265</v>
      </c>
      <c r="D28" s="20"/>
      <c r="E28" s="426" t="str">
        <f t="shared" si="15"/>
        <v/>
      </c>
      <c r="F28" s="427" t="str">
        <f t="shared" si="15"/>
        <v/>
      </c>
      <c r="G28" s="427" t="str">
        <f t="shared" si="15"/>
        <v/>
      </c>
      <c r="H28" s="427" t="str">
        <f t="shared" si="15"/>
        <v/>
      </c>
      <c r="I28" s="427" t="str">
        <f t="shared" si="15"/>
        <v/>
      </c>
      <c r="J28" s="427" t="str">
        <f t="shared" si="15"/>
        <v/>
      </c>
      <c r="K28" s="427" t="str">
        <f t="shared" si="15"/>
        <v/>
      </c>
      <c r="L28" s="428" t="str">
        <f t="shared" si="15"/>
        <v/>
      </c>
    </row>
    <row r="29" spans="2:12" ht="30" customHeight="1">
      <c r="B29" s="419"/>
      <c r="C29" s="160" t="s">
        <v>306</v>
      </c>
      <c r="D29" s="20"/>
      <c r="E29" s="432" t="str">
        <f t="shared" si="15"/>
        <v/>
      </c>
      <c r="F29" s="433" t="str">
        <f t="shared" si="15"/>
        <v/>
      </c>
      <c r="G29" s="433" t="str">
        <f t="shared" si="15"/>
        <v/>
      </c>
      <c r="H29" s="433" t="str">
        <f t="shared" si="15"/>
        <v/>
      </c>
      <c r="I29" s="433" t="str">
        <f t="shared" si="15"/>
        <v/>
      </c>
      <c r="J29" s="433" t="str">
        <f t="shared" si="15"/>
        <v/>
      </c>
      <c r="K29" s="433" t="str">
        <f t="shared" si="15"/>
        <v/>
      </c>
      <c r="L29" s="434" t="str">
        <f t="shared" si="15"/>
        <v/>
      </c>
    </row>
    <row r="30" spans="2:12">
      <c r="B30" s="417" t="s">
        <v>307</v>
      </c>
      <c r="C30" s="21" t="s">
        <v>308</v>
      </c>
      <c r="D30" s="423"/>
      <c r="E30" s="424"/>
      <c r="F30" s="424"/>
      <c r="G30" s="424"/>
      <c r="H30" s="424"/>
      <c r="I30" s="424"/>
      <c r="J30" s="424"/>
      <c r="K30" s="424"/>
      <c r="L30" s="425"/>
    </row>
    <row r="31" spans="2:12" ht="30">
      <c r="B31" s="418"/>
      <c r="C31" s="87" t="s">
        <v>309</v>
      </c>
      <c r="D31" s="136"/>
      <c r="E31" s="426" t="str">
        <f t="shared" ref="E31:L31" si="16">IF(D31="sí, pero debe mejorarse","Insertar comentario","")</f>
        <v/>
      </c>
      <c r="F31" s="427" t="str">
        <f t="shared" si="16"/>
        <v/>
      </c>
      <c r="G31" s="427" t="str">
        <f t="shared" si="16"/>
        <v/>
      </c>
      <c r="H31" s="427" t="str">
        <f t="shared" si="16"/>
        <v/>
      </c>
      <c r="I31" s="427" t="str">
        <f t="shared" si="16"/>
        <v/>
      </c>
      <c r="J31" s="427" t="str">
        <f t="shared" si="16"/>
        <v/>
      </c>
      <c r="K31" s="427" t="str">
        <f t="shared" si="16"/>
        <v/>
      </c>
      <c r="L31" s="428" t="str">
        <f t="shared" si="16"/>
        <v/>
      </c>
    </row>
    <row r="32" spans="2:12" ht="30">
      <c r="B32" s="418"/>
      <c r="C32" s="87" t="s">
        <v>310</v>
      </c>
      <c r="D32" s="136"/>
      <c r="E32" s="426" t="str">
        <f t="shared" ref="E32:L32" si="17">IF(D32="sí, pero debe mejorarse","Insertar comentario","")</f>
        <v/>
      </c>
      <c r="F32" s="427" t="str">
        <f t="shared" si="17"/>
        <v/>
      </c>
      <c r="G32" s="427" t="str">
        <f t="shared" si="17"/>
        <v/>
      </c>
      <c r="H32" s="427" t="str">
        <f t="shared" si="17"/>
        <v/>
      </c>
      <c r="I32" s="427" t="str">
        <f t="shared" si="17"/>
        <v/>
      </c>
      <c r="J32" s="427" t="str">
        <f t="shared" si="17"/>
        <v/>
      </c>
      <c r="K32" s="427" t="str">
        <f t="shared" si="17"/>
        <v/>
      </c>
      <c r="L32" s="428" t="str">
        <f t="shared" si="17"/>
        <v/>
      </c>
    </row>
    <row r="33" spans="2:12" ht="60" customHeight="1">
      <c r="B33" s="418"/>
      <c r="C33" s="87" t="s">
        <v>267</v>
      </c>
      <c r="D33" s="136"/>
      <c r="E33" s="426" t="str">
        <f t="shared" ref="E33:L33" si="18">IF(D33="sí, pero debe mejorarse","Insertar comentario","")</f>
        <v/>
      </c>
      <c r="F33" s="427" t="str">
        <f t="shared" si="18"/>
        <v/>
      </c>
      <c r="G33" s="427" t="str">
        <f t="shared" si="18"/>
        <v/>
      </c>
      <c r="H33" s="427" t="str">
        <f t="shared" si="18"/>
        <v/>
      </c>
      <c r="I33" s="427" t="str">
        <f t="shared" si="18"/>
        <v/>
      </c>
      <c r="J33" s="427" t="str">
        <f t="shared" si="18"/>
        <v/>
      </c>
      <c r="K33" s="427" t="str">
        <f t="shared" si="18"/>
        <v/>
      </c>
      <c r="L33" s="428" t="str">
        <f t="shared" si="18"/>
        <v/>
      </c>
    </row>
    <row r="34" spans="2:12" ht="45">
      <c r="B34" s="418"/>
      <c r="C34" s="87" t="s">
        <v>268</v>
      </c>
      <c r="D34" s="136"/>
      <c r="E34" s="426" t="str">
        <f t="shared" ref="E34:L34" si="19">IF(D34="sí, pero debe mejorarse","Insertar comentario","")</f>
        <v/>
      </c>
      <c r="F34" s="427" t="str">
        <f t="shared" si="19"/>
        <v/>
      </c>
      <c r="G34" s="427" t="str">
        <f t="shared" si="19"/>
        <v/>
      </c>
      <c r="H34" s="427" t="str">
        <f t="shared" si="19"/>
        <v/>
      </c>
      <c r="I34" s="427" t="str">
        <f t="shared" si="19"/>
        <v/>
      </c>
      <c r="J34" s="427" t="str">
        <f t="shared" si="19"/>
        <v/>
      </c>
      <c r="K34" s="427" t="str">
        <f t="shared" si="19"/>
        <v/>
      </c>
      <c r="L34" s="428" t="str">
        <f t="shared" si="19"/>
        <v/>
      </c>
    </row>
    <row r="35" spans="2:12" ht="30">
      <c r="B35" s="418"/>
      <c r="C35" s="87" t="s">
        <v>269</v>
      </c>
      <c r="D35" s="136"/>
      <c r="E35" s="426" t="str">
        <f t="shared" ref="E35:L35" si="20">IF(D35="sí, pero debe mejorarse","Insertar comentario","")</f>
        <v/>
      </c>
      <c r="F35" s="427" t="str">
        <f t="shared" si="20"/>
        <v/>
      </c>
      <c r="G35" s="427" t="str">
        <f t="shared" si="20"/>
        <v/>
      </c>
      <c r="H35" s="427" t="str">
        <f t="shared" si="20"/>
        <v/>
      </c>
      <c r="I35" s="427" t="str">
        <f t="shared" si="20"/>
        <v/>
      </c>
      <c r="J35" s="427" t="str">
        <f t="shared" si="20"/>
        <v/>
      </c>
      <c r="K35" s="427" t="str">
        <f t="shared" si="20"/>
        <v/>
      </c>
      <c r="L35" s="428" t="str">
        <f t="shared" si="20"/>
        <v/>
      </c>
    </row>
    <row r="36" spans="2:12" ht="45">
      <c r="B36" s="418"/>
      <c r="C36" s="87" t="s">
        <v>270</v>
      </c>
      <c r="D36" s="136"/>
      <c r="E36" s="426" t="str">
        <f t="shared" ref="E36:L36" si="21">IF(D36="sí, pero debe mejorarse","Insertar comentario","")</f>
        <v/>
      </c>
      <c r="F36" s="427" t="str">
        <f t="shared" si="21"/>
        <v/>
      </c>
      <c r="G36" s="427" t="str">
        <f t="shared" si="21"/>
        <v/>
      </c>
      <c r="H36" s="427" t="str">
        <f t="shared" si="21"/>
        <v/>
      </c>
      <c r="I36" s="427" t="str">
        <f t="shared" si="21"/>
        <v/>
      </c>
      <c r="J36" s="427" t="str">
        <f t="shared" si="21"/>
        <v/>
      </c>
      <c r="K36" s="427" t="str">
        <f t="shared" si="21"/>
        <v/>
      </c>
      <c r="L36" s="428" t="str">
        <f t="shared" si="21"/>
        <v/>
      </c>
    </row>
    <row r="37" spans="2:12">
      <c r="B37" s="418"/>
      <c r="C37" s="87" t="s">
        <v>271</v>
      </c>
      <c r="D37" s="136"/>
      <c r="E37" s="426" t="str">
        <f t="shared" ref="E37:L37" si="22">IF(D37="sí, pero debe mejorarse","Insertar comentario","")</f>
        <v/>
      </c>
      <c r="F37" s="427" t="str">
        <f t="shared" si="22"/>
        <v/>
      </c>
      <c r="G37" s="427" t="str">
        <f t="shared" si="22"/>
        <v/>
      </c>
      <c r="H37" s="427" t="str">
        <f t="shared" si="22"/>
        <v/>
      </c>
      <c r="I37" s="427" t="str">
        <f t="shared" si="22"/>
        <v/>
      </c>
      <c r="J37" s="427" t="str">
        <f t="shared" si="22"/>
        <v/>
      </c>
      <c r="K37" s="427" t="str">
        <f t="shared" si="22"/>
        <v/>
      </c>
      <c r="L37" s="428" t="str">
        <f t="shared" si="22"/>
        <v/>
      </c>
    </row>
    <row r="38" spans="2:12" ht="30">
      <c r="B38" s="418"/>
      <c r="C38" s="87" t="s">
        <v>272</v>
      </c>
      <c r="D38" s="136"/>
      <c r="E38" s="426" t="str">
        <f t="shared" ref="E38:L38" si="23">IF(D38="sí, pero debe mejorarse","Insertar comentario","")</f>
        <v/>
      </c>
      <c r="F38" s="427" t="str">
        <f t="shared" si="23"/>
        <v/>
      </c>
      <c r="G38" s="427" t="str">
        <f t="shared" si="23"/>
        <v/>
      </c>
      <c r="H38" s="427" t="str">
        <f t="shared" si="23"/>
        <v/>
      </c>
      <c r="I38" s="427" t="str">
        <f t="shared" si="23"/>
        <v/>
      </c>
      <c r="J38" s="427" t="str">
        <f t="shared" si="23"/>
        <v/>
      </c>
      <c r="K38" s="427" t="str">
        <f t="shared" si="23"/>
        <v/>
      </c>
      <c r="L38" s="428" t="str">
        <f t="shared" si="23"/>
        <v/>
      </c>
    </row>
    <row r="39" spans="2:12">
      <c r="B39" s="419"/>
      <c r="C39" s="88" t="s">
        <v>273</v>
      </c>
      <c r="D39" s="15"/>
      <c r="E39" s="432" t="str">
        <f t="shared" ref="E39:L39" si="24">IF(D39="sí, pero debe mejorarse","Insertar comentario","")</f>
        <v/>
      </c>
      <c r="F39" s="433" t="str">
        <f t="shared" si="24"/>
        <v/>
      </c>
      <c r="G39" s="433" t="str">
        <f t="shared" si="24"/>
        <v/>
      </c>
      <c r="H39" s="433" t="str">
        <f t="shared" si="24"/>
        <v/>
      </c>
      <c r="I39" s="433" t="str">
        <f t="shared" si="24"/>
        <v/>
      </c>
      <c r="J39" s="433" t="str">
        <f t="shared" si="24"/>
        <v/>
      </c>
      <c r="K39" s="433" t="str">
        <f t="shared" si="24"/>
        <v/>
      </c>
      <c r="L39" s="434" t="str">
        <f t="shared" si="24"/>
        <v/>
      </c>
    </row>
    <row r="40" spans="2:12" ht="45">
      <c r="B40" s="417" t="s">
        <v>274</v>
      </c>
      <c r="C40" s="21" t="s">
        <v>275</v>
      </c>
      <c r="D40" s="20"/>
      <c r="E40" s="435" t="str">
        <f t="shared" ref="E40:L40" si="25">IF(D40="sí, pero debe mejorarse","Insertar comentario","")</f>
        <v/>
      </c>
      <c r="F40" s="436" t="str">
        <f t="shared" si="25"/>
        <v/>
      </c>
      <c r="G40" s="436" t="str">
        <f t="shared" si="25"/>
        <v/>
      </c>
      <c r="H40" s="436" t="str">
        <f t="shared" si="25"/>
        <v/>
      </c>
      <c r="I40" s="436" t="str">
        <f t="shared" si="25"/>
        <v/>
      </c>
      <c r="J40" s="436" t="str">
        <f t="shared" si="25"/>
        <v/>
      </c>
      <c r="K40" s="436" t="str">
        <f t="shared" si="25"/>
        <v/>
      </c>
      <c r="L40" s="437" t="str">
        <f t="shared" si="25"/>
        <v/>
      </c>
    </row>
    <row r="41" spans="2:12" ht="30" customHeight="1">
      <c r="B41" s="418"/>
      <c r="C41" s="161" t="s">
        <v>276</v>
      </c>
      <c r="D41" s="20"/>
      <c r="E41" s="426" t="str">
        <f t="shared" ref="E41:L41" si="26">IF(D41="sí, pero debe mejorarse","Insertar comentario","")</f>
        <v/>
      </c>
      <c r="F41" s="427" t="str">
        <f t="shared" si="26"/>
        <v/>
      </c>
      <c r="G41" s="427" t="str">
        <f t="shared" si="26"/>
        <v/>
      </c>
      <c r="H41" s="427" t="str">
        <f t="shared" si="26"/>
        <v/>
      </c>
      <c r="I41" s="427" t="str">
        <f t="shared" si="26"/>
        <v/>
      </c>
      <c r="J41" s="427" t="str">
        <f t="shared" si="26"/>
        <v/>
      </c>
      <c r="K41" s="427" t="str">
        <f t="shared" si="26"/>
        <v/>
      </c>
      <c r="L41" s="428" t="str">
        <f t="shared" si="26"/>
        <v/>
      </c>
    </row>
    <row r="42" spans="2:12" ht="45">
      <c r="B42" s="418"/>
      <c r="C42" s="22" t="s">
        <v>245</v>
      </c>
      <c r="D42" s="20"/>
      <c r="E42" s="426" t="str">
        <f t="shared" ref="E42:L42" si="27">IF(D42="sí, pero debe mejorarse","Insertar comentario","")</f>
        <v/>
      </c>
      <c r="F42" s="427" t="str">
        <f t="shared" si="27"/>
        <v/>
      </c>
      <c r="G42" s="427" t="str">
        <f t="shared" si="27"/>
        <v/>
      </c>
      <c r="H42" s="427" t="str">
        <f t="shared" si="27"/>
        <v/>
      </c>
      <c r="I42" s="427" t="str">
        <f t="shared" si="27"/>
        <v/>
      </c>
      <c r="J42" s="427" t="str">
        <f t="shared" si="27"/>
        <v/>
      </c>
      <c r="K42" s="427" t="str">
        <f t="shared" si="27"/>
        <v/>
      </c>
      <c r="L42" s="428" t="str">
        <f t="shared" si="27"/>
        <v/>
      </c>
    </row>
    <row r="43" spans="2:12" ht="15" customHeight="1">
      <c r="B43" s="418"/>
      <c r="C43" s="22" t="s">
        <v>246</v>
      </c>
      <c r="D43" s="20"/>
      <c r="E43" s="426" t="str">
        <f t="shared" ref="E43:L43" si="28">IF(D43="sí, pero debe mejorarse","Insertar comentario","")</f>
        <v/>
      </c>
      <c r="F43" s="427" t="str">
        <f t="shared" si="28"/>
        <v/>
      </c>
      <c r="G43" s="427" t="str">
        <f t="shared" si="28"/>
        <v/>
      </c>
      <c r="H43" s="427" t="str">
        <f t="shared" si="28"/>
        <v/>
      </c>
      <c r="I43" s="427" t="str">
        <f t="shared" si="28"/>
        <v/>
      </c>
      <c r="J43" s="427" t="str">
        <f t="shared" si="28"/>
        <v/>
      </c>
      <c r="K43" s="427" t="str">
        <f t="shared" si="28"/>
        <v/>
      </c>
      <c r="L43" s="428" t="str">
        <f t="shared" si="28"/>
        <v/>
      </c>
    </row>
    <row r="44" spans="2:12" ht="45">
      <c r="B44" s="418"/>
      <c r="C44" s="22" t="s">
        <v>282</v>
      </c>
      <c r="D44" s="20"/>
      <c r="E44" s="426" t="str">
        <f t="shared" ref="E44:L44" si="29">IF(D44="sí, pero debe mejorarse","Insertar comentario","")</f>
        <v/>
      </c>
      <c r="F44" s="427" t="str">
        <f t="shared" si="29"/>
        <v/>
      </c>
      <c r="G44" s="427" t="str">
        <f t="shared" si="29"/>
        <v/>
      </c>
      <c r="H44" s="427" t="str">
        <f t="shared" si="29"/>
        <v/>
      </c>
      <c r="I44" s="427" t="str">
        <f t="shared" si="29"/>
        <v/>
      </c>
      <c r="J44" s="427" t="str">
        <f t="shared" si="29"/>
        <v/>
      </c>
      <c r="K44" s="427" t="str">
        <f t="shared" si="29"/>
        <v/>
      </c>
      <c r="L44" s="428" t="str">
        <f t="shared" si="29"/>
        <v/>
      </c>
    </row>
    <row r="45" spans="2:12" ht="30">
      <c r="B45" s="418"/>
      <c r="C45" s="22" t="s">
        <v>283</v>
      </c>
      <c r="D45" s="20"/>
      <c r="E45" s="426" t="str">
        <f t="shared" ref="E45:L45" si="30">IF(D45="sí, pero debe mejorarse","Insertar comentario","")</f>
        <v/>
      </c>
      <c r="F45" s="427" t="str">
        <f t="shared" si="30"/>
        <v/>
      </c>
      <c r="G45" s="427" t="str">
        <f t="shared" si="30"/>
        <v/>
      </c>
      <c r="H45" s="427" t="str">
        <f t="shared" si="30"/>
        <v/>
      </c>
      <c r="I45" s="427" t="str">
        <f t="shared" si="30"/>
        <v/>
      </c>
      <c r="J45" s="427" t="str">
        <f t="shared" si="30"/>
        <v/>
      </c>
      <c r="K45" s="427" t="str">
        <f t="shared" si="30"/>
        <v/>
      </c>
      <c r="L45" s="428" t="str">
        <f t="shared" si="30"/>
        <v/>
      </c>
    </row>
    <row r="46" spans="2:12" ht="30" customHeight="1">
      <c r="B46" s="418"/>
      <c r="C46" s="161" t="s">
        <v>250</v>
      </c>
      <c r="D46" s="20"/>
      <c r="E46" s="426" t="str">
        <f t="shared" ref="E46:L46" si="31">IF(D46="sí, pero debe mejorarse","Insertar comentario","")</f>
        <v/>
      </c>
      <c r="F46" s="427" t="str">
        <f t="shared" si="31"/>
        <v/>
      </c>
      <c r="G46" s="427" t="str">
        <f t="shared" si="31"/>
        <v/>
      </c>
      <c r="H46" s="427" t="str">
        <f t="shared" si="31"/>
        <v/>
      </c>
      <c r="I46" s="427" t="str">
        <f t="shared" si="31"/>
        <v/>
      </c>
      <c r="J46" s="427" t="str">
        <f t="shared" si="31"/>
        <v/>
      </c>
      <c r="K46" s="427" t="str">
        <f t="shared" si="31"/>
        <v/>
      </c>
      <c r="L46" s="428" t="str">
        <f t="shared" si="31"/>
        <v/>
      </c>
    </row>
    <row r="47" spans="2:12" ht="45">
      <c r="B47" s="418"/>
      <c r="C47" s="22" t="s">
        <v>251</v>
      </c>
      <c r="D47" s="20"/>
      <c r="E47" s="426" t="str">
        <f t="shared" ref="E47:L47" si="32">IF(D47="sí, pero debe mejorarse","Insertar comentario","")</f>
        <v/>
      </c>
      <c r="F47" s="427" t="str">
        <f t="shared" si="32"/>
        <v/>
      </c>
      <c r="G47" s="427" t="str">
        <f t="shared" si="32"/>
        <v/>
      </c>
      <c r="H47" s="427" t="str">
        <f t="shared" si="32"/>
        <v/>
      </c>
      <c r="I47" s="427" t="str">
        <f t="shared" si="32"/>
        <v/>
      </c>
      <c r="J47" s="427" t="str">
        <f t="shared" si="32"/>
        <v/>
      </c>
      <c r="K47" s="427" t="str">
        <f t="shared" si="32"/>
        <v/>
      </c>
      <c r="L47" s="428" t="str">
        <f t="shared" si="32"/>
        <v/>
      </c>
    </row>
    <row r="48" spans="2:12" ht="45" customHeight="1">
      <c r="B48" s="418"/>
      <c r="C48" s="22" t="s">
        <v>252</v>
      </c>
      <c r="D48" s="20"/>
      <c r="E48" s="426" t="str">
        <f t="shared" ref="E48:L48" si="33">IF(D48="sí, pero debe mejorarse","Insertar comentario","")</f>
        <v/>
      </c>
      <c r="F48" s="427" t="str">
        <f t="shared" si="33"/>
        <v/>
      </c>
      <c r="G48" s="427" t="str">
        <f t="shared" si="33"/>
        <v/>
      </c>
      <c r="H48" s="427" t="str">
        <f t="shared" si="33"/>
        <v/>
      </c>
      <c r="I48" s="427" t="str">
        <f t="shared" si="33"/>
        <v/>
      </c>
      <c r="J48" s="427" t="str">
        <f t="shared" si="33"/>
        <v/>
      </c>
      <c r="K48" s="427" t="str">
        <f t="shared" si="33"/>
        <v/>
      </c>
      <c r="L48" s="428" t="str">
        <f t="shared" si="33"/>
        <v/>
      </c>
    </row>
    <row r="49" spans="2:12" ht="30">
      <c r="B49" s="418"/>
      <c r="C49" s="22" t="s">
        <v>253</v>
      </c>
      <c r="D49" s="20"/>
      <c r="E49" s="426" t="str">
        <f t="shared" ref="E49:L49" si="34">IF(D49="sí, pero debe mejorarse","Insertar comentario","")</f>
        <v/>
      </c>
      <c r="F49" s="427" t="str">
        <f t="shared" si="34"/>
        <v/>
      </c>
      <c r="G49" s="427" t="str">
        <f t="shared" si="34"/>
        <v/>
      </c>
      <c r="H49" s="427" t="str">
        <f t="shared" si="34"/>
        <v/>
      </c>
      <c r="I49" s="427" t="str">
        <f t="shared" si="34"/>
        <v/>
      </c>
      <c r="J49" s="427" t="str">
        <f t="shared" si="34"/>
        <v/>
      </c>
      <c r="K49" s="427" t="str">
        <f t="shared" si="34"/>
        <v/>
      </c>
      <c r="L49" s="428" t="str">
        <f t="shared" si="34"/>
        <v/>
      </c>
    </row>
    <row r="50" spans="2:12" ht="45" customHeight="1" thickBot="1">
      <c r="B50" s="455"/>
      <c r="C50" s="165" t="s">
        <v>254</v>
      </c>
      <c r="D50" s="13"/>
      <c r="E50" s="429" t="str">
        <f t="shared" ref="E50:L50" si="35">IF(D50="sí, pero debe mejorarse","Insertar comentario","")</f>
        <v/>
      </c>
      <c r="F50" s="430" t="str">
        <f t="shared" si="35"/>
        <v/>
      </c>
      <c r="G50" s="430" t="str">
        <f t="shared" si="35"/>
        <v/>
      </c>
      <c r="H50" s="430" t="str">
        <f t="shared" si="35"/>
        <v/>
      </c>
      <c r="I50" s="430" t="str">
        <f t="shared" si="35"/>
        <v/>
      </c>
      <c r="J50" s="430" t="str">
        <f t="shared" si="35"/>
        <v/>
      </c>
      <c r="K50" s="430" t="str">
        <f t="shared" si="35"/>
        <v/>
      </c>
      <c r="L50" s="431" t="str">
        <f t="shared" si="35"/>
        <v/>
      </c>
    </row>
    <row r="51" spans="2:12">
      <c r="C51" s="2"/>
      <c r="D51" s="2"/>
      <c r="E51" s="2"/>
      <c r="F51" s="2"/>
      <c r="G51" s="2"/>
      <c r="H51" s="2"/>
      <c r="I51" s="2"/>
      <c r="J51" s="2"/>
      <c r="K51" s="2"/>
      <c r="L51" s="8"/>
    </row>
    <row r="52" spans="2:12">
      <c r="C52" s="2"/>
      <c r="D52" s="2"/>
      <c r="E52" s="2"/>
      <c r="F52" s="2"/>
      <c r="G52" s="2"/>
      <c r="H52" s="2"/>
      <c r="I52" s="2"/>
      <c r="J52" s="2"/>
      <c r="K52" s="2"/>
      <c r="L52" s="8"/>
    </row>
    <row r="53" spans="2:12">
      <c r="C53" s="2"/>
      <c r="D53" s="2"/>
      <c r="E53" s="2"/>
      <c r="F53" s="2"/>
      <c r="G53" s="2"/>
      <c r="H53" s="2"/>
      <c r="I53" s="2"/>
      <c r="J53" s="2"/>
      <c r="K53" s="2"/>
      <c r="L53" s="8"/>
    </row>
    <row r="54" spans="2:12">
      <c r="C54" s="2"/>
      <c r="D54" s="2"/>
      <c r="E54" s="2"/>
      <c r="F54" s="2"/>
      <c r="G54" s="2"/>
      <c r="H54" s="2"/>
      <c r="I54" s="2"/>
      <c r="J54" s="2"/>
      <c r="K54" s="2"/>
      <c r="L54" s="8"/>
    </row>
    <row r="55" spans="2:12">
      <c r="C55" s="2"/>
      <c r="D55" s="2"/>
      <c r="E55" s="2"/>
      <c r="F55" s="2"/>
      <c r="G55" s="2"/>
      <c r="H55" s="2"/>
      <c r="I55" s="2"/>
      <c r="J55" s="2"/>
      <c r="K55" s="2"/>
      <c r="L55" s="8"/>
    </row>
    <row r="56" spans="2:12">
      <c r="C56" s="2"/>
      <c r="D56" s="2"/>
      <c r="E56" s="2"/>
      <c r="F56" s="2"/>
      <c r="G56" s="2"/>
      <c r="H56" s="2"/>
      <c r="I56" s="2"/>
      <c r="J56" s="2"/>
      <c r="K56" s="2"/>
      <c r="L56" s="8"/>
    </row>
    <row r="57" spans="2:12">
      <c r="C57" s="2"/>
      <c r="D57" s="2"/>
      <c r="E57" s="2"/>
      <c r="F57" s="2"/>
      <c r="G57" s="2"/>
      <c r="H57" s="2"/>
      <c r="I57" s="2"/>
      <c r="J57" s="2"/>
      <c r="K57" s="2"/>
      <c r="L57" s="8"/>
    </row>
    <row r="58" spans="2:12">
      <c r="C58" s="2"/>
      <c r="D58" s="2"/>
      <c r="E58" s="2"/>
      <c r="F58" s="2"/>
      <c r="G58" s="2"/>
      <c r="H58" s="2"/>
      <c r="I58" s="2"/>
      <c r="J58" s="2"/>
      <c r="K58" s="2"/>
      <c r="L58" s="8"/>
    </row>
    <row r="59" spans="2:12">
      <c r="C59" s="2"/>
      <c r="D59" s="2"/>
      <c r="E59" s="2"/>
      <c r="F59" s="2"/>
      <c r="G59" s="2"/>
      <c r="H59" s="2"/>
      <c r="I59" s="2"/>
      <c r="J59" s="2"/>
      <c r="K59" s="2"/>
      <c r="L59" s="8"/>
    </row>
    <row r="60" spans="2:12">
      <c r="C60" s="2"/>
      <c r="D60" s="2"/>
      <c r="E60" s="2"/>
      <c r="F60" s="2"/>
      <c r="G60" s="2"/>
      <c r="H60" s="2"/>
      <c r="I60" s="2"/>
      <c r="J60" s="2"/>
      <c r="K60" s="2"/>
      <c r="L60" s="8"/>
    </row>
    <row r="61" spans="2:12">
      <c r="C61" s="2"/>
      <c r="D61" s="2"/>
      <c r="E61" s="2"/>
      <c r="F61" s="2"/>
      <c r="G61" s="2"/>
      <c r="H61" s="2"/>
      <c r="I61" s="2"/>
      <c r="J61" s="2"/>
      <c r="K61" s="2"/>
      <c r="L61" s="8"/>
    </row>
    <row r="62" spans="2:12">
      <c r="C62" s="2"/>
      <c r="D62" s="2"/>
      <c r="E62" s="2"/>
      <c r="F62" s="2"/>
      <c r="G62" s="2"/>
      <c r="H62" s="2"/>
      <c r="I62" s="2"/>
      <c r="J62" s="2"/>
      <c r="K62" s="2"/>
      <c r="L62" s="8"/>
    </row>
    <row r="63" spans="2:12">
      <c r="C63" s="2"/>
      <c r="D63" s="2"/>
      <c r="E63" s="2"/>
      <c r="F63" s="2"/>
      <c r="G63" s="2"/>
      <c r="H63" s="2"/>
      <c r="I63" s="2"/>
      <c r="J63" s="2"/>
      <c r="K63" s="2"/>
      <c r="L63" s="8"/>
    </row>
    <row r="64" spans="2: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ht="30" customHeight="1">
      <c r="C67" s="9"/>
      <c r="D67" s="2"/>
      <c r="E67" s="2"/>
      <c r="F67" s="2"/>
      <c r="G67" s="2"/>
      <c r="H67" s="2"/>
      <c r="I67" s="2"/>
      <c r="J67" s="2"/>
      <c r="K67" s="2"/>
      <c r="L67" s="8"/>
    </row>
    <row r="68" spans="3:12">
      <c r="C68" s="2"/>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ht="15.75">
      <c r="C76" s="9"/>
      <c r="D76" s="2"/>
      <c r="E76" s="2"/>
      <c r="F76" s="2"/>
      <c r="G76" s="2"/>
      <c r="H76" s="2"/>
      <c r="I76" s="2"/>
      <c r="J76" s="2"/>
      <c r="K76" s="2"/>
      <c r="L76" s="8"/>
    </row>
    <row r="77" spans="3:12">
      <c r="C77" s="2"/>
      <c r="D77" s="2"/>
      <c r="E77" s="2"/>
      <c r="F77" s="2"/>
      <c r="G77" s="2"/>
      <c r="H77" s="2"/>
      <c r="I77" s="2"/>
      <c r="J77" s="2"/>
      <c r="K77" s="2"/>
      <c r="L77" s="8"/>
    </row>
    <row r="78" spans="3:12" ht="30" customHeight="1">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1" s="8" customFormat="1">
      <c r="C81" s="2"/>
      <c r="D81" s="2"/>
      <c r="E81" s="2"/>
      <c r="F81" s="2"/>
      <c r="G81" s="2"/>
      <c r="H81" s="2"/>
      <c r="I81" s="2"/>
      <c r="J81" s="2"/>
      <c r="K81" s="2"/>
    </row>
    <row r="82" spans="3:11" s="8" customFormat="1">
      <c r="C82" s="2"/>
      <c r="D82" s="2"/>
      <c r="E82" s="2"/>
      <c r="F82" s="2"/>
      <c r="G82" s="2"/>
      <c r="H82" s="2"/>
      <c r="I82" s="2"/>
      <c r="J82" s="2"/>
      <c r="K82" s="2"/>
    </row>
    <row r="83" spans="3:11" s="8" customFormat="1">
      <c r="C83" s="2"/>
      <c r="D83" s="2"/>
      <c r="E83" s="2"/>
      <c r="F83" s="2"/>
      <c r="G83" s="2"/>
      <c r="H83" s="2"/>
      <c r="I83" s="2"/>
      <c r="J83" s="2"/>
      <c r="K83" s="2"/>
    </row>
    <row r="84" spans="3:11" s="8" customFormat="1" ht="30" customHeight="1">
      <c r="C84" s="2"/>
      <c r="D84" s="2"/>
      <c r="E84" s="2"/>
      <c r="F84" s="2"/>
      <c r="G84" s="2"/>
      <c r="H84" s="2"/>
      <c r="I84" s="2"/>
      <c r="J84" s="2"/>
      <c r="K84" s="2"/>
    </row>
    <row r="85" spans="3:11" s="8" customFormat="1" ht="15.75">
      <c r="C85" s="9"/>
      <c r="D85" s="2"/>
      <c r="E85" s="2"/>
      <c r="F85" s="2"/>
      <c r="G85" s="2"/>
      <c r="H85" s="2"/>
      <c r="I85" s="2"/>
      <c r="J85" s="2"/>
      <c r="K85" s="2"/>
    </row>
    <row r="86" spans="3:11" s="8" customFormat="1">
      <c r="C86" s="2"/>
      <c r="D86" s="2"/>
      <c r="E86" s="2"/>
      <c r="F86" s="2"/>
      <c r="G86" s="2"/>
      <c r="H86" s="2"/>
      <c r="I86" s="2"/>
      <c r="J86" s="2"/>
      <c r="K86" s="2"/>
    </row>
    <row r="87" spans="3:11" s="8" customFormat="1">
      <c r="C87" s="2"/>
      <c r="D87" s="2"/>
      <c r="E87" s="2"/>
      <c r="F87" s="2"/>
      <c r="G87" s="2"/>
      <c r="H87" s="2"/>
      <c r="I87" s="2"/>
      <c r="J87" s="2"/>
      <c r="K87" s="2"/>
    </row>
    <row r="88" spans="3:11" s="8" customFormat="1">
      <c r="C88" s="2"/>
      <c r="D88" s="2"/>
      <c r="E88" s="2"/>
      <c r="F88" s="2"/>
      <c r="G88" s="2"/>
      <c r="H88" s="2"/>
      <c r="I88" s="2"/>
      <c r="J88" s="2"/>
      <c r="K88" s="2"/>
    </row>
    <row r="89" spans="3:11" s="8" customFormat="1">
      <c r="C89" s="2"/>
      <c r="D89" s="2"/>
      <c r="E89" s="2"/>
      <c r="F89" s="2"/>
      <c r="G89" s="2"/>
      <c r="H89" s="2"/>
      <c r="I89" s="2"/>
      <c r="J89" s="2"/>
      <c r="K89" s="2"/>
    </row>
    <row r="90" spans="3:11" s="8" customFormat="1">
      <c r="C90" s="2"/>
      <c r="D90" s="2"/>
      <c r="E90" s="2"/>
      <c r="F90" s="2"/>
      <c r="G90" s="2"/>
      <c r="H90" s="2"/>
      <c r="I90" s="2"/>
      <c r="J90" s="2"/>
      <c r="K90" s="2"/>
    </row>
    <row r="91" spans="3:11" s="8" customFormat="1">
      <c r="C91" s="2"/>
      <c r="D91" s="2"/>
      <c r="E91" s="2"/>
      <c r="F91" s="2"/>
      <c r="G91" s="2"/>
      <c r="H91" s="2"/>
      <c r="I91" s="2"/>
      <c r="J91" s="2"/>
      <c r="K91" s="2"/>
    </row>
    <row r="92" spans="3:11" s="8" customFormat="1">
      <c r="C92" s="2"/>
      <c r="D92" s="2"/>
      <c r="E92" s="2"/>
      <c r="F92" s="2"/>
      <c r="G92" s="2"/>
      <c r="H92" s="2"/>
      <c r="I92" s="2"/>
      <c r="J92" s="2"/>
      <c r="K92" s="2"/>
    </row>
    <row r="93" spans="3:11" s="8" customFormat="1">
      <c r="C93" s="2"/>
      <c r="D93" s="2"/>
      <c r="E93" s="2"/>
      <c r="F93" s="2"/>
      <c r="G93" s="2"/>
      <c r="H93" s="2"/>
      <c r="I93" s="2"/>
      <c r="J93" s="2"/>
      <c r="K93" s="2"/>
    </row>
    <row r="94" spans="3:11" s="8" customFormat="1" ht="15.75">
      <c r="C94" s="9"/>
      <c r="D94" s="2"/>
      <c r="E94" s="2"/>
      <c r="F94" s="2"/>
      <c r="G94" s="2"/>
      <c r="H94" s="2"/>
      <c r="I94" s="2"/>
      <c r="J94" s="2"/>
      <c r="K94" s="2"/>
    </row>
    <row r="95" spans="3:11" s="8" customFormat="1">
      <c r="C95" s="2"/>
      <c r="D95" s="2"/>
      <c r="E95" s="2"/>
      <c r="F95" s="2"/>
      <c r="G95" s="2"/>
      <c r="H95" s="2"/>
      <c r="I95" s="2"/>
      <c r="J95" s="2"/>
      <c r="K95" s="2"/>
    </row>
    <row r="96" spans="3:11"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c r="C102" s="2"/>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ht="15.75">
      <c r="C110" s="9"/>
      <c r="D110" s="2"/>
      <c r="E110" s="2"/>
      <c r="F110" s="2"/>
      <c r="G110" s="2"/>
      <c r="H110" s="2"/>
      <c r="I110" s="2"/>
      <c r="J110" s="2"/>
      <c r="K110" s="2"/>
    </row>
    <row r="111" spans="3:11" s="8" customFormat="1">
      <c r="C111" s="2"/>
      <c r="D111" s="2"/>
      <c r="E111" s="2"/>
      <c r="F111" s="2"/>
      <c r="G111" s="2"/>
      <c r="H111" s="2"/>
      <c r="I111" s="2"/>
      <c r="J111" s="2"/>
      <c r="K111" s="2"/>
    </row>
    <row r="112" spans="3:11" s="8" customFormat="1">
      <c r="C112" s="2"/>
      <c r="D112" s="2"/>
      <c r="E112" s="2"/>
      <c r="F112" s="2"/>
      <c r="G112" s="2"/>
      <c r="H112" s="2"/>
      <c r="I112" s="2"/>
      <c r="J112" s="2"/>
      <c r="K112" s="2"/>
    </row>
    <row r="113" spans="3:11" s="8" customFormat="1">
      <c r="C113" s="2"/>
      <c r="D113" s="2"/>
      <c r="E113" s="2"/>
      <c r="F113" s="2"/>
      <c r="G113" s="2"/>
      <c r="H113" s="2"/>
      <c r="I113" s="2"/>
      <c r="J113" s="2"/>
      <c r="K113" s="2"/>
    </row>
    <row r="114" spans="3:11" s="8" customFormat="1">
      <c r="C114" s="2"/>
      <c r="D114" s="2"/>
      <c r="E114" s="2"/>
      <c r="F114" s="2"/>
      <c r="G114" s="2"/>
      <c r="H114" s="2"/>
      <c r="I114" s="2"/>
      <c r="J114" s="2"/>
      <c r="K114" s="2"/>
    </row>
    <row r="115" spans="3:11" s="8" customFormat="1">
      <c r="C115" s="2"/>
      <c r="D115" s="2"/>
      <c r="E115" s="2"/>
      <c r="F115" s="2"/>
      <c r="G115" s="2"/>
      <c r="H115" s="2"/>
      <c r="I115" s="2"/>
      <c r="J115" s="2"/>
      <c r="K115" s="2"/>
    </row>
    <row r="116" spans="3:11" s="8" customFormat="1">
      <c r="C116" s="2"/>
      <c r="D116" s="2"/>
      <c r="E116" s="2"/>
      <c r="F116" s="2"/>
      <c r="G116" s="2"/>
      <c r="H116" s="2"/>
      <c r="I116" s="2"/>
      <c r="J116" s="2"/>
      <c r="K116" s="2"/>
    </row>
    <row r="117" spans="3:11" s="8" customFormat="1">
      <c r="C117" s="2"/>
      <c r="D117" s="2"/>
      <c r="E117" s="2"/>
      <c r="F117" s="2"/>
      <c r="G117" s="2"/>
      <c r="H117" s="2"/>
      <c r="I117" s="2"/>
      <c r="J117" s="2"/>
      <c r="K117" s="2"/>
    </row>
    <row r="118" spans="3:11" s="8" customFormat="1">
      <c r="D118" s="2"/>
      <c r="E118" s="2"/>
      <c r="F118" s="2"/>
      <c r="G118" s="2"/>
      <c r="H118" s="2"/>
      <c r="I118" s="2"/>
      <c r="J118" s="2"/>
      <c r="K118" s="2"/>
    </row>
    <row r="119" spans="3:11" s="8" customFormat="1"/>
    <row r="120" spans="3:11" s="8" customFormat="1"/>
    <row r="121" spans="3:11" s="8" customFormat="1"/>
    <row r="122" spans="3:11" s="8" customFormat="1"/>
    <row r="123" spans="3:11" s="8" customFormat="1"/>
    <row r="124" spans="3:11" s="8" customFormat="1"/>
    <row r="125" spans="3:11" s="8" customFormat="1"/>
    <row r="126" spans="3:11" s="8" customFormat="1"/>
    <row r="127" spans="3:11" s="8" customFormat="1"/>
    <row r="128" spans="3:11"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8" customFormat="1"/>
    <row r="914" s="8" customFormat="1"/>
    <row r="915" s="8" customFormat="1"/>
    <row r="916" s="8" customFormat="1"/>
    <row r="917" s="8" customFormat="1"/>
    <row r="918" s="8" customFormat="1"/>
    <row r="919" s="8" customFormat="1"/>
    <row r="920" s="8" customFormat="1"/>
    <row r="921" s="8" customFormat="1"/>
    <row r="922" s="8" customFormat="1"/>
    <row r="923" s="8" customFormat="1"/>
    <row r="924" s="8" customFormat="1"/>
    <row r="925" s="8" customFormat="1"/>
    <row r="926" s="8" customFormat="1"/>
    <row r="927" s="8" customFormat="1"/>
    <row r="928" s="8" customFormat="1"/>
    <row r="929" spans="3:12" s="8" customFormat="1"/>
    <row r="930" spans="3:12" s="8" customFormat="1"/>
    <row r="931" spans="3:12" s="8" customFormat="1"/>
    <row r="932" spans="3:12" s="8" customFormat="1"/>
    <row r="933" spans="3:12" s="8" customFormat="1"/>
    <row r="934" spans="3:12" s="8" customFormat="1"/>
    <row r="935" spans="3:12" s="8" customFormat="1"/>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sheetData>
  <sheetProtection algorithmName="SHA-512" hashValue="CgiG/j2PldMAdMNPsmrxJ1lGBM8Bftut3AJtbuzXYM4/2Nxj9adPv/cJOc5lIcPiSPLOVWVXxpkNTSq0x0yO4g==" saltValue="VKlp+uuDTqwXXHDqbdVikQ==" spinCount="100000" sheet="1" objects="1" scenarios="1"/>
  <customSheetViews>
    <customSheetView guid="{893A966F-25E6-46FC-957B-02F001DEAB1D}" scale="125" showPageBreaks="1" showRowCol="0" fitToPage="1" printArea="1" hiddenColumns="1" topLeftCell="A2">
      <selection activeCell="C53" sqref="C53"/>
      <pageMargins left="0.7" right="0.7" top="0.75" bottom="0.75" header="0.3" footer="0.3"/>
    </customSheetView>
    <customSheetView guid="{760D35EB-9D84-48B0-A9F0-42A5A7EABBF9}" scale="80" showRowCol="0">
      <selection activeCell="C5" sqref="C5"/>
      <pageMargins left="0.7" right="0.7" top="0.75" bottom="0.75" header="0.3" footer="0.3"/>
    </customSheetView>
    <customSheetView guid="{01133E0C-7C3A-4E37-BCAF-BF05144EB456}" scale="80" showRowCol="0" fitToPage="1" hiddenColumns="1">
      <selection activeCell="D6" sqref="D6"/>
      <pageMargins left="0.7" right="0.7" top="0.75" bottom="0.75" header="0.3" footer="0.3"/>
    </customSheetView>
    <customSheetView guid="{2A4F2E95-0219-42BA-935C-444DA3D73485}" scale="80" showPageBreaks="1" showRowCol="0" fitToPage="1" printArea="1" hiddenColumns="1" topLeftCell="A66">
      <selection activeCell="E70" sqref="E70:G70"/>
      <pageMargins left="0.7" right="0.7" top="0.75" bottom="0.75" header="0.3" footer="0.3"/>
    </customSheetView>
  </customSheetViews>
  <mergeCells count="69">
    <mergeCell ref="B18:B24"/>
    <mergeCell ref="B30:B39"/>
    <mergeCell ref="B40:B50"/>
    <mergeCell ref="C18:C19"/>
    <mergeCell ref="D18:L18"/>
    <mergeCell ref="E25:L25"/>
    <mergeCell ref="E26:L26"/>
    <mergeCell ref="E27:L27"/>
    <mergeCell ref="E28:L28"/>
    <mergeCell ref="E29:L29"/>
    <mergeCell ref="E31:L31"/>
    <mergeCell ref="E32:L32"/>
    <mergeCell ref="E33:L33"/>
    <mergeCell ref="E41:L41"/>
    <mergeCell ref="E42:L42"/>
    <mergeCell ref="E43:L43"/>
    <mergeCell ref="E44:L44"/>
    <mergeCell ref="E45:L45"/>
    <mergeCell ref="B2:L2"/>
    <mergeCell ref="B3:L3"/>
    <mergeCell ref="E4:L4"/>
    <mergeCell ref="E5:L5"/>
    <mergeCell ref="E6:L6"/>
    <mergeCell ref="E7:L7"/>
    <mergeCell ref="E8:L8"/>
    <mergeCell ref="E9:L9"/>
    <mergeCell ref="D12:E12"/>
    <mergeCell ref="F12:G12"/>
    <mergeCell ref="H12:I12"/>
    <mergeCell ref="C11:C12"/>
    <mergeCell ref="D11:I11"/>
    <mergeCell ref="B11:B17"/>
    <mergeCell ref="B5:B10"/>
    <mergeCell ref="E10:L10"/>
    <mergeCell ref="D30:L30"/>
    <mergeCell ref="E49:L49"/>
    <mergeCell ref="E50:L50"/>
    <mergeCell ref="E46:L46"/>
    <mergeCell ref="E47:L47"/>
    <mergeCell ref="E48:L48"/>
    <mergeCell ref="E34:L34"/>
    <mergeCell ref="E35:L35"/>
    <mergeCell ref="E36:L36"/>
    <mergeCell ref="E37:L37"/>
    <mergeCell ref="E38:L38"/>
    <mergeCell ref="E39:L39"/>
    <mergeCell ref="E40:L40"/>
    <mergeCell ref="B25:B29"/>
    <mergeCell ref="J12:L12"/>
    <mergeCell ref="J13:L13"/>
    <mergeCell ref="J14:L14"/>
    <mergeCell ref="J15:L15"/>
    <mergeCell ref="J16:L16"/>
    <mergeCell ref="J17:L17"/>
    <mergeCell ref="H13:I13"/>
    <mergeCell ref="H14:I14"/>
    <mergeCell ref="H15:I15"/>
    <mergeCell ref="H16:I16"/>
    <mergeCell ref="H17:I17"/>
    <mergeCell ref="D17:E17"/>
    <mergeCell ref="F14:G14"/>
    <mergeCell ref="F15:G15"/>
    <mergeCell ref="F16:G16"/>
    <mergeCell ref="F17:G17"/>
    <mergeCell ref="D13:E13"/>
    <mergeCell ref="F13:G13"/>
    <mergeCell ref="D14:E14"/>
    <mergeCell ref="D15:E15"/>
    <mergeCell ref="D16:E16"/>
  </mergeCells>
  <phoneticPr fontId="36" type="noConversion"/>
  <conditionalFormatting sqref="C13:C17 C5:C10 D25:D29 D31:D50 C20:K24">
    <cfRule type="cellIs" dxfId="37" priority="61" operator="equal">
      <formula>"no se sabe"</formula>
    </cfRule>
    <cfRule type="cellIs" dxfId="36" priority="62" operator="equal">
      <formula>"no corresponde"</formula>
    </cfRule>
    <cfRule type="cellIs" dxfId="35" priority="63" operator="equal">
      <formula>"no"</formula>
    </cfRule>
    <cfRule type="cellIs" dxfId="34" priority="64" operator="equal">
      <formula>"sí, pero debe mejorarse"</formula>
    </cfRule>
    <cfRule type="cellIs" dxfId="33" priority="65" operator="equal">
      <formula>"sí"</formula>
    </cfRule>
  </conditionalFormatting>
  <dataValidations xWindow="687" yWindow="319" count="2">
    <dataValidation type="list" allowBlank="1" showInputMessage="1" showErrorMessage="1" sqref="D13:D17 D6:D10 F13:F17 H13:H17">
      <formula1>"sí,no"</formula1>
    </dataValidation>
    <dataValidation type="list" allowBlank="1" showInputMessage="1" showErrorMessage="1" sqref="D25:D29 D31:D50 D20:K24">
      <formula1>ListA</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687" yWindow="319" count="7">
        <x14:dataValidation type="list" allowBlank="1" showInputMessage="1" showErrorMessage="1">
          <x14:formula1>
            <xm:f>Lists!$A$1:$A$5</xm:f>
          </x14:formula1>
          <xm:sqref>D52:D56 D58:D78 D16:D20 D22:D41 D12:I15 J12:K12</xm:sqref>
        </x14:dataValidation>
        <x14:dataValidation type="list" allowBlank="1" showInputMessage="1" showErrorMessage="1">
          <x14:formula1>
            <xm:f>Lists!A44:A48</xm:f>
          </x14:formula1>
          <xm:sqref>D63:D67</xm:sqref>
        </x14:dataValidation>
        <x14:dataValidation type="list" allowBlank="1" showInputMessage="1" showErrorMessage="1">
          <x14:formula1>
            <xm:f>Lists!A6:A10</xm:f>
          </x14:formula1>
          <xm:sqref>D25:D29</xm:sqref>
        </x14:dataValidation>
        <x14:dataValidation type="list" allowBlank="1" showInputMessage="1" showErrorMessage="1">
          <x14:formula1>
            <xm:f>Lists!A12:A16</xm:f>
          </x14:formula1>
          <xm:sqref>D31:D50</xm:sqref>
        </x14:dataValidation>
        <x14:dataValidation type="list" allowBlank="1" showInputMessage="1" showErrorMessage="1">
          <x14:formula1>
            <xm:f>Lists!A50:A54</xm:f>
          </x14:formula1>
          <xm:sqref>D69:D87</xm:sqref>
        </x14:dataValidation>
        <x14:dataValidation type="list" allowBlank="1" showInputMessage="1" showErrorMessage="1">
          <x14:formula1>
            <xm:f>Lists!A1:A5</xm:f>
          </x14:formula1>
          <xm:sqref>D20:K24</xm:sqref>
        </x14:dataValidation>
        <x14:dataValidation type="list" allowBlank="1" showInputMessage="1" showErrorMessage="1">
          <x14:formula1>
            <xm:f>Lists!B1:B7</xm:f>
          </x14:formula1>
          <xm:sqref>E69:G87</xm:sqref>
        </x14:dataValidation>
      </x14:dataValidations>
    </ex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BY967"/>
  <sheetViews>
    <sheetView showRowColHeaders="0" zoomScale="80" zoomScaleNormal="125" zoomScalePageLayoutView="125" workbookViewId="0">
      <selection activeCell="N4" sqref="N4"/>
    </sheetView>
  </sheetViews>
  <sheetFormatPr defaultColWidth="9.140625" defaultRowHeight="15"/>
  <cols>
    <col min="1" max="1" width="4.140625" style="8" customWidth="1"/>
    <col min="2" max="2" width="6.7109375" style="8" customWidth="1"/>
    <col min="3" max="3" width="74.28515625" style="1" customWidth="1"/>
    <col min="4" max="4" width="13.140625" style="1" bestFit="1" customWidth="1"/>
    <col min="5" max="11" width="11.7109375" style="1" customWidth="1"/>
    <col min="12" max="12" width="32.7109375" style="1" customWidth="1"/>
    <col min="13" max="14" width="9.140625" style="8"/>
    <col min="15" max="15" width="37.85546875" style="8" hidden="1" customWidth="1"/>
    <col min="16" max="16" width="21" style="8" hidden="1" customWidth="1"/>
    <col min="17" max="17" width="22.85546875" style="8" hidden="1" customWidth="1"/>
    <col min="18" max="18" width="20" style="8" hidden="1" customWidth="1"/>
    <col min="19" max="19" width="13.85546875" style="8" hidden="1" customWidth="1"/>
    <col min="20" max="20" width="16.7109375" style="8" hidden="1" customWidth="1"/>
    <col min="21" max="21" width="10.7109375" style="8" hidden="1" customWidth="1"/>
    <col min="22" max="22" width="6.28515625" style="8" hidden="1" customWidth="1"/>
    <col min="23" max="23" width="9.140625" style="8" customWidth="1"/>
    <col min="24" max="24" width="25.42578125" style="8" customWidth="1"/>
    <col min="25" max="30" width="9.140625" style="8" customWidth="1"/>
    <col min="31" max="77" width="9.140625" style="8"/>
    <col min="78" max="16384" width="9.140625" style="1"/>
  </cols>
  <sheetData>
    <row r="1" spans="2:22" s="8" customFormat="1" ht="15.75" thickBot="1"/>
    <row r="2" spans="2:22" ht="25.5">
      <c r="B2" s="438" t="s">
        <v>255</v>
      </c>
      <c r="C2" s="439"/>
      <c r="D2" s="439"/>
      <c r="E2" s="439"/>
      <c r="F2" s="439"/>
      <c r="G2" s="439"/>
      <c r="H2" s="439"/>
      <c r="I2" s="439"/>
      <c r="J2" s="439"/>
      <c r="K2" s="439"/>
      <c r="L2" s="440"/>
    </row>
    <row r="3" spans="2:22" ht="18">
      <c r="B3" s="441" t="s">
        <v>256</v>
      </c>
      <c r="C3" s="442"/>
      <c r="D3" s="442"/>
      <c r="E3" s="442"/>
      <c r="F3" s="442"/>
      <c r="G3" s="442"/>
      <c r="H3" s="442"/>
      <c r="I3" s="442"/>
      <c r="J3" s="442"/>
      <c r="K3" s="442"/>
      <c r="L3" s="443"/>
      <c r="O3" s="50"/>
      <c r="P3" s="49" t="s">
        <v>558</v>
      </c>
      <c r="Q3" s="49" t="s">
        <v>559</v>
      </c>
      <c r="R3" s="49" t="s">
        <v>560</v>
      </c>
      <c r="S3" s="49" t="s">
        <v>561</v>
      </c>
      <c r="T3" s="49" t="s">
        <v>562</v>
      </c>
      <c r="U3" s="49" t="s">
        <v>563</v>
      </c>
      <c r="V3" s="49" t="s">
        <v>564</v>
      </c>
    </row>
    <row r="4" spans="2:22" ht="37.5">
      <c r="B4" s="34"/>
      <c r="C4" s="35" t="s">
        <v>257</v>
      </c>
      <c r="D4" s="36" t="s">
        <v>556</v>
      </c>
      <c r="E4" s="444" t="s">
        <v>356</v>
      </c>
      <c r="F4" s="445"/>
      <c r="G4" s="445"/>
      <c r="H4" s="445"/>
      <c r="I4" s="445"/>
      <c r="J4" s="445"/>
      <c r="K4" s="445"/>
      <c r="L4" s="446"/>
      <c r="O4" s="50" t="s">
        <v>258</v>
      </c>
      <c r="P4" s="50">
        <f>COUNTIF($D$17:$D$21,"sí")</f>
        <v>0</v>
      </c>
      <c r="Q4" s="50">
        <f>COUNTIF($D$17:$D$21,"sí, pero debe mejorarse")</f>
        <v>0</v>
      </c>
      <c r="R4" s="50">
        <f>COUNTIF($D$17:$D$21,"no")</f>
        <v>0</v>
      </c>
      <c r="S4" s="50">
        <f>COUNTIF($D$17:$D$21,"no se sabe")</f>
        <v>0</v>
      </c>
      <c r="T4" s="50">
        <f>COUNTIF($D$17:$D$21,"no corresponde")</f>
        <v>0</v>
      </c>
      <c r="U4" s="50">
        <f>COUNTIF($D$17:$D$21,"")</f>
        <v>5</v>
      </c>
      <c r="V4" s="50">
        <f t="shared" ref="V4" si="0">SUM(P4:U4)</f>
        <v>5</v>
      </c>
    </row>
    <row r="5" spans="2:22" ht="30" customHeight="1">
      <c r="B5" s="417" t="s">
        <v>259</v>
      </c>
      <c r="C5" s="21" t="s">
        <v>260</v>
      </c>
      <c r="D5" s="458"/>
      <c r="E5" s="459"/>
      <c r="F5" s="459"/>
      <c r="G5" s="459"/>
      <c r="H5" s="459"/>
      <c r="I5" s="459"/>
      <c r="J5" s="459"/>
      <c r="K5" s="459"/>
      <c r="L5" s="460"/>
      <c r="O5" s="50" t="s">
        <v>261</v>
      </c>
      <c r="P5" s="50">
        <f>COUNTIF($D$23:$D$41,"sí")</f>
        <v>0</v>
      </c>
      <c r="Q5" s="50">
        <f>COUNTIF($D$23:$D$41,"sí, pero debe mejorarse")</f>
        <v>0</v>
      </c>
      <c r="R5" s="50">
        <f>COUNTIF($D$23:$D$41,"no")</f>
        <v>0</v>
      </c>
      <c r="S5" s="50">
        <f>COUNTIF($D$23:$D$41,"no se sabe")</f>
        <v>0</v>
      </c>
      <c r="T5" s="50">
        <f>COUNTIF($D$23:$D$41,"no corresponde")</f>
        <v>0</v>
      </c>
      <c r="U5" s="50">
        <f>COUNTIF($D$23:$D$41,"")</f>
        <v>19</v>
      </c>
      <c r="V5" s="50">
        <f t="shared" ref="V5" si="1">SUM(P5:U5)</f>
        <v>19</v>
      </c>
    </row>
    <row r="6" spans="2:22" ht="60">
      <c r="B6" s="418"/>
      <c r="C6" s="87" t="s">
        <v>262</v>
      </c>
      <c r="D6" s="20"/>
      <c r="E6" s="426" t="str">
        <f t="shared" ref="E6:L10" si="2">IF(D6="sí, pero debe mejorarse","Insertar comentario","")</f>
        <v/>
      </c>
      <c r="F6" s="427" t="str">
        <f t="shared" si="2"/>
        <v/>
      </c>
      <c r="G6" s="427" t="str">
        <f t="shared" si="2"/>
        <v/>
      </c>
      <c r="H6" s="427" t="str">
        <f t="shared" si="2"/>
        <v/>
      </c>
      <c r="I6" s="427" t="str">
        <f t="shared" si="2"/>
        <v/>
      </c>
      <c r="J6" s="427" t="str">
        <f t="shared" si="2"/>
        <v/>
      </c>
      <c r="K6" s="427" t="str">
        <f t="shared" si="2"/>
        <v/>
      </c>
      <c r="L6" s="428" t="str">
        <f t="shared" si="2"/>
        <v/>
      </c>
      <c r="O6" s="50" t="s">
        <v>602</v>
      </c>
      <c r="P6" s="50">
        <f>SUM(P4:P5)</f>
        <v>0</v>
      </c>
      <c r="Q6" s="50">
        <f t="shared" ref="Q6:V6" si="3">SUM(Q4:Q5)</f>
        <v>0</v>
      </c>
      <c r="R6" s="50">
        <f t="shared" si="3"/>
        <v>0</v>
      </c>
      <c r="S6" s="50">
        <f t="shared" si="3"/>
        <v>0</v>
      </c>
      <c r="T6" s="50">
        <f t="shared" si="3"/>
        <v>0</v>
      </c>
      <c r="U6" s="50">
        <f t="shared" si="3"/>
        <v>24</v>
      </c>
      <c r="V6" s="50">
        <f t="shared" si="3"/>
        <v>24</v>
      </c>
    </row>
    <row r="7" spans="2:22" ht="60" customHeight="1">
      <c r="B7" s="418"/>
      <c r="C7" s="87" t="s">
        <v>222</v>
      </c>
      <c r="D7" s="20"/>
      <c r="E7" s="426" t="str">
        <f t="shared" si="2"/>
        <v/>
      </c>
      <c r="F7" s="427" t="str">
        <f t="shared" si="2"/>
        <v/>
      </c>
      <c r="G7" s="427" t="str">
        <f t="shared" si="2"/>
        <v/>
      </c>
      <c r="H7" s="427" t="str">
        <f t="shared" si="2"/>
        <v/>
      </c>
      <c r="I7" s="427" t="str">
        <f t="shared" si="2"/>
        <v/>
      </c>
      <c r="J7" s="427" t="str">
        <f t="shared" si="2"/>
        <v/>
      </c>
      <c r="K7" s="427" t="str">
        <f t="shared" si="2"/>
        <v/>
      </c>
      <c r="L7" s="428" t="str">
        <f t="shared" si="2"/>
        <v/>
      </c>
    </row>
    <row r="8" spans="2:22" ht="30">
      <c r="B8" s="418"/>
      <c r="C8" s="87" t="s">
        <v>266</v>
      </c>
      <c r="D8" s="20"/>
      <c r="E8" s="426" t="str">
        <f t="shared" si="2"/>
        <v/>
      </c>
      <c r="F8" s="427" t="str">
        <f t="shared" si="2"/>
        <v/>
      </c>
      <c r="G8" s="427" t="str">
        <f t="shared" si="2"/>
        <v/>
      </c>
      <c r="H8" s="427" t="str">
        <f t="shared" si="2"/>
        <v/>
      </c>
      <c r="I8" s="427" t="str">
        <f t="shared" si="2"/>
        <v/>
      </c>
      <c r="J8" s="427" t="str">
        <f t="shared" si="2"/>
        <v/>
      </c>
      <c r="K8" s="427" t="str">
        <f t="shared" si="2"/>
        <v/>
      </c>
      <c r="L8" s="428" t="str">
        <f t="shared" si="2"/>
        <v/>
      </c>
    </row>
    <row r="9" spans="2:22" ht="60">
      <c r="B9" s="418"/>
      <c r="C9" s="87" t="s">
        <v>226</v>
      </c>
      <c r="D9" s="20"/>
      <c r="E9" s="426" t="str">
        <f t="shared" si="2"/>
        <v/>
      </c>
      <c r="F9" s="427" t="str">
        <f t="shared" si="2"/>
        <v/>
      </c>
      <c r="G9" s="427" t="str">
        <f t="shared" si="2"/>
        <v/>
      </c>
      <c r="H9" s="427" t="str">
        <f t="shared" si="2"/>
        <v/>
      </c>
      <c r="I9" s="427" t="str">
        <f t="shared" si="2"/>
        <v/>
      </c>
      <c r="J9" s="427" t="str">
        <f t="shared" si="2"/>
        <v/>
      </c>
      <c r="K9" s="427" t="str">
        <f t="shared" si="2"/>
        <v/>
      </c>
      <c r="L9" s="428" t="str">
        <f t="shared" si="2"/>
        <v/>
      </c>
    </row>
    <row r="10" spans="2:22" ht="45">
      <c r="B10" s="418"/>
      <c r="C10" s="87" t="s">
        <v>227</v>
      </c>
      <c r="D10" s="20"/>
      <c r="E10" s="426" t="str">
        <f t="shared" si="2"/>
        <v/>
      </c>
      <c r="F10" s="427" t="str">
        <f t="shared" si="2"/>
        <v/>
      </c>
      <c r="G10" s="427" t="str">
        <f t="shared" si="2"/>
        <v/>
      </c>
      <c r="H10" s="427" t="str">
        <f t="shared" si="2"/>
        <v/>
      </c>
      <c r="I10" s="427" t="str">
        <f t="shared" si="2"/>
        <v/>
      </c>
      <c r="J10" s="427" t="str">
        <f t="shared" si="2"/>
        <v/>
      </c>
      <c r="K10" s="427" t="str">
        <f t="shared" si="2"/>
        <v/>
      </c>
      <c r="L10" s="428" t="str">
        <f t="shared" si="2"/>
        <v/>
      </c>
    </row>
    <row r="11" spans="2:22">
      <c r="B11" s="418"/>
      <c r="C11" s="22" t="s">
        <v>228</v>
      </c>
      <c r="D11" s="465"/>
      <c r="E11" s="466"/>
      <c r="F11" s="466"/>
      <c r="G11" s="466"/>
      <c r="H11" s="466"/>
      <c r="I11" s="466"/>
      <c r="J11" s="466"/>
      <c r="K11" s="466"/>
      <c r="L11" s="467"/>
    </row>
    <row r="12" spans="2:22">
      <c r="B12" s="418"/>
      <c r="C12" s="201" t="s">
        <v>229</v>
      </c>
      <c r="D12" s="20"/>
      <c r="E12" s="426" t="str">
        <f t="shared" ref="E12:L12" si="4">IF(D12="sí, pero debe mejorarse","Insertar comentario","")</f>
        <v/>
      </c>
      <c r="F12" s="427" t="str">
        <f t="shared" si="4"/>
        <v/>
      </c>
      <c r="G12" s="427" t="str">
        <f t="shared" si="4"/>
        <v/>
      </c>
      <c r="H12" s="427" t="str">
        <f t="shared" si="4"/>
        <v/>
      </c>
      <c r="I12" s="427" t="str">
        <f t="shared" si="4"/>
        <v/>
      </c>
      <c r="J12" s="427" t="str">
        <f t="shared" si="4"/>
        <v/>
      </c>
      <c r="K12" s="427" t="str">
        <f t="shared" si="4"/>
        <v/>
      </c>
      <c r="L12" s="428" t="str">
        <f t="shared" si="4"/>
        <v/>
      </c>
    </row>
    <row r="13" spans="2:22">
      <c r="B13" s="418"/>
      <c r="C13" s="201" t="s">
        <v>230</v>
      </c>
      <c r="D13" s="20"/>
      <c r="E13" s="426" t="str">
        <f t="shared" ref="E13:L13" si="5">IF(D13="sí, pero debe mejorarse","Insertar comentario","")</f>
        <v/>
      </c>
      <c r="F13" s="427" t="str">
        <f t="shared" si="5"/>
        <v/>
      </c>
      <c r="G13" s="427" t="str">
        <f t="shared" si="5"/>
        <v/>
      </c>
      <c r="H13" s="427" t="str">
        <f t="shared" si="5"/>
        <v/>
      </c>
      <c r="I13" s="427" t="str">
        <f t="shared" si="5"/>
        <v/>
      </c>
      <c r="J13" s="427" t="str">
        <f t="shared" si="5"/>
        <v/>
      </c>
      <c r="K13" s="427" t="str">
        <f t="shared" si="5"/>
        <v/>
      </c>
      <c r="L13" s="428" t="str">
        <f t="shared" si="5"/>
        <v/>
      </c>
    </row>
    <row r="14" spans="2:22">
      <c r="B14" s="418"/>
      <c r="C14" s="201" t="s">
        <v>231</v>
      </c>
      <c r="D14" s="20"/>
      <c r="E14" s="426" t="str">
        <f t="shared" ref="E14:L14" si="6">IF(D14="sí, pero debe mejorarse","Insertar comentario","")</f>
        <v/>
      </c>
      <c r="F14" s="427" t="str">
        <f t="shared" si="6"/>
        <v/>
      </c>
      <c r="G14" s="427" t="str">
        <f t="shared" si="6"/>
        <v/>
      </c>
      <c r="H14" s="427" t="str">
        <f t="shared" si="6"/>
        <v/>
      </c>
      <c r="I14" s="427" t="str">
        <f t="shared" si="6"/>
        <v/>
      </c>
      <c r="J14" s="427" t="str">
        <f t="shared" si="6"/>
        <v/>
      </c>
      <c r="K14" s="427" t="str">
        <f t="shared" si="6"/>
        <v/>
      </c>
      <c r="L14" s="428" t="str">
        <f t="shared" si="6"/>
        <v/>
      </c>
    </row>
    <row r="15" spans="2:22">
      <c r="B15" s="418"/>
      <c r="C15" s="201" t="s">
        <v>232</v>
      </c>
      <c r="D15" s="20"/>
      <c r="E15" s="426" t="str">
        <f t="shared" ref="E15:L15" si="7">IF(D15="sí, pero debe mejorarse","Insertar comentario","")</f>
        <v/>
      </c>
      <c r="F15" s="427" t="str">
        <f t="shared" si="7"/>
        <v/>
      </c>
      <c r="G15" s="427" t="str">
        <f t="shared" si="7"/>
        <v/>
      </c>
      <c r="H15" s="427" t="str">
        <f t="shared" si="7"/>
        <v/>
      </c>
      <c r="I15" s="427" t="str">
        <f t="shared" si="7"/>
        <v/>
      </c>
      <c r="J15" s="427" t="str">
        <f t="shared" si="7"/>
        <v/>
      </c>
      <c r="K15" s="427" t="str">
        <f t="shared" si="7"/>
        <v/>
      </c>
      <c r="L15" s="428" t="str">
        <f t="shared" si="7"/>
        <v/>
      </c>
    </row>
    <row r="16" spans="2:22">
      <c r="B16" s="419"/>
      <c r="C16" s="202" t="s">
        <v>233</v>
      </c>
      <c r="D16" s="15"/>
      <c r="E16" s="432" t="str">
        <f t="shared" ref="E16:L16" si="8">IF(D16="sí, pero debe mejorarse","Insertar comentario","")</f>
        <v/>
      </c>
      <c r="F16" s="433" t="str">
        <f t="shared" si="8"/>
        <v/>
      </c>
      <c r="G16" s="433" t="str">
        <f t="shared" si="8"/>
        <v/>
      </c>
      <c r="H16" s="433" t="str">
        <f t="shared" si="8"/>
        <v/>
      </c>
      <c r="I16" s="433" t="str">
        <f t="shared" si="8"/>
        <v/>
      </c>
      <c r="J16" s="433" t="str">
        <f t="shared" si="8"/>
        <v/>
      </c>
      <c r="K16" s="433" t="str">
        <f t="shared" si="8"/>
        <v/>
      </c>
      <c r="L16" s="434" t="str">
        <f t="shared" si="8"/>
        <v/>
      </c>
    </row>
    <row r="17" spans="2:12" ht="30">
      <c r="B17" s="417" t="s">
        <v>234</v>
      </c>
      <c r="C17" s="89" t="s">
        <v>235</v>
      </c>
      <c r="D17" s="20"/>
      <c r="E17" s="435" t="str">
        <f t="shared" ref="E17:L17" si="9">IF(D17="sí, pero debe mejorarse","Insertar comentario","")</f>
        <v/>
      </c>
      <c r="F17" s="436" t="str">
        <f t="shared" si="9"/>
        <v/>
      </c>
      <c r="G17" s="436" t="str">
        <f t="shared" si="9"/>
        <v/>
      </c>
      <c r="H17" s="436" t="str">
        <f t="shared" si="9"/>
        <v/>
      </c>
      <c r="I17" s="436" t="str">
        <f t="shared" si="9"/>
        <v/>
      </c>
      <c r="J17" s="436" t="str">
        <f t="shared" si="9"/>
        <v/>
      </c>
      <c r="K17" s="436" t="str">
        <f t="shared" si="9"/>
        <v/>
      </c>
      <c r="L17" s="437" t="str">
        <f t="shared" si="9"/>
        <v/>
      </c>
    </row>
    <row r="18" spans="2:12" ht="30">
      <c r="B18" s="418"/>
      <c r="C18" s="89" t="s">
        <v>236</v>
      </c>
      <c r="D18" s="20"/>
      <c r="E18" s="426" t="str">
        <f t="shared" ref="E18:L18" si="10">IF(D18="sí, pero debe mejorarse","Insertar comentario","")</f>
        <v/>
      </c>
      <c r="F18" s="427" t="str">
        <f t="shared" si="10"/>
        <v/>
      </c>
      <c r="G18" s="427" t="str">
        <f t="shared" si="10"/>
        <v/>
      </c>
      <c r="H18" s="427" t="str">
        <f t="shared" si="10"/>
        <v/>
      </c>
      <c r="I18" s="427" t="str">
        <f t="shared" si="10"/>
        <v/>
      </c>
      <c r="J18" s="427" t="str">
        <f t="shared" si="10"/>
        <v/>
      </c>
      <c r="K18" s="427" t="str">
        <f t="shared" si="10"/>
        <v/>
      </c>
      <c r="L18" s="428" t="str">
        <f t="shared" si="10"/>
        <v/>
      </c>
    </row>
    <row r="19" spans="2:12" ht="30">
      <c r="B19" s="418"/>
      <c r="C19" s="89" t="s">
        <v>237</v>
      </c>
      <c r="D19" s="20"/>
      <c r="E19" s="426" t="str">
        <f t="shared" ref="E19:L19" si="11">IF(D19="sí, pero debe mejorarse","Insertar comentario","")</f>
        <v/>
      </c>
      <c r="F19" s="427" t="str">
        <f t="shared" si="11"/>
        <v/>
      </c>
      <c r="G19" s="427" t="str">
        <f t="shared" si="11"/>
        <v/>
      </c>
      <c r="H19" s="427" t="str">
        <f t="shared" si="11"/>
        <v/>
      </c>
      <c r="I19" s="427" t="str">
        <f t="shared" si="11"/>
        <v/>
      </c>
      <c r="J19" s="427" t="str">
        <f t="shared" si="11"/>
        <v/>
      </c>
      <c r="K19" s="427" t="str">
        <f t="shared" si="11"/>
        <v/>
      </c>
      <c r="L19" s="428" t="str">
        <f t="shared" si="11"/>
        <v/>
      </c>
    </row>
    <row r="20" spans="2:12" ht="30" customHeight="1">
      <c r="B20" s="418"/>
      <c r="C20" s="89" t="s">
        <v>238</v>
      </c>
      <c r="D20" s="20"/>
      <c r="E20" s="426" t="str">
        <f t="shared" ref="E20:L20" si="12">IF(D20="sí, pero debe mejorarse","Insertar comentario","")</f>
        <v/>
      </c>
      <c r="F20" s="427" t="str">
        <f t="shared" si="12"/>
        <v/>
      </c>
      <c r="G20" s="427" t="str">
        <f t="shared" si="12"/>
        <v/>
      </c>
      <c r="H20" s="427" t="str">
        <f t="shared" si="12"/>
        <v/>
      </c>
      <c r="I20" s="427" t="str">
        <f t="shared" si="12"/>
        <v/>
      </c>
      <c r="J20" s="427" t="str">
        <f t="shared" si="12"/>
        <v/>
      </c>
      <c r="K20" s="427" t="str">
        <f t="shared" si="12"/>
        <v/>
      </c>
      <c r="L20" s="428" t="str">
        <f t="shared" si="12"/>
        <v/>
      </c>
    </row>
    <row r="21" spans="2:12" ht="30">
      <c r="B21" s="419"/>
      <c r="C21" s="164" t="s">
        <v>239</v>
      </c>
      <c r="D21" s="15"/>
      <c r="E21" s="432" t="str">
        <f t="shared" ref="E21:L21" si="13">IF(D21="sí, pero debe mejorarse","Insertar comentario","")</f>
        <v/>
      </c>
      <c r="F21" s="433" t="str">
        <f t="shared" si="13"/>
        <v/>
      </c>
      <c r="G21" s="433" t="str">
        <f t="shared" si="13"/>
        <v/>
      </c>
      <c r="H21" s="433" t="str">
        <f t="shared" si="13"/>
        <v/>
      </c>
      <c r="I21" s="433" t="str">
        <f t="shared" si="13"/>
        <v/>
      </c>
      <c r="J21" s="433" t="str">
        <f t="shared" si="13"/>
        <v/>
      </c>
      <c r="K21" s="433" t="str">
        <f t="shared" si="13"/>
        <v/>
      </c>
      <c r="L21" s="434" t="str">
        <f t="shared" si="13"/>
        <v/>
      </c>
    </row>
    <row r="22" spans="2:12" ht="60" customHeight="1">
      <c r="B22" s="417" t="s">
        <v>240</v>
      </c>
      <c r="C22" s="89" t="s">
        <v>241</v>
      </c>
      <c r="D22" s="163"/>
      <c r="E22" s="458" t="s">
        <v>242</v>
      </c>
      <c r="F22" s="459"/>
      <c r="G22" s="461"/>
      <c r="H22" s="462" t="s">
        <v>557</v>
      </c>
      <c r="I22" s="463"/>
      <c r="J22" s="463"/>
      <c r="K22" s="463"/>
      <c r="L22" s="464"/>
    </row>
    <row r="23" spans="2:12">
      <c r="B23" s="418"/>
      <c r="C23" s="90" t="s">
        <v>243</v>
      </c>
      <c r="D23" s="20"/>
      <c r="E23" s="447"/>
      <c r="F23" s="448"/>
      <c r="G23" s="448"/>
      <c r="H23" s="427" t="str">
        <f>IF(D23="sí, pero debe mejorarse","Insertar comentario","")</f>
        <v/>
      </c>
      <c r="I23" s="427"/>
      <c r="J23" s="427"/>
      <c r="K23" s="427"/>
      <c r="L23" s="428"/>
    </row>
    <row r="24" spans="2:12">
      <c r="B24" s="418"/>
      <c r="C24" s="90" t="s">
        <v>244</v>
      </c>
      <c r="D24" s="20"/>
      <c r="E24" s="447"/>
      <c r="F24" s="448"/>
      <c r="G24" s="448"/>
      <c r="H24" s="427" t="str">
        <f t="shared" ref="H24:H41" si="14">IF(D24="sí, pero debe mejorarse","Insertar comentario","")</f>
        <v/>
      </c>
      <c r="I24" s="427"/>
      <c r="J24" s="427"/>
      <c r="K24" s="427"/>
      <c r="L24" s="428"/>
    </row>
    <row r="25" spans="2:12" ht="30">
      <c r="B25" s="418"/>
      <c r="C25" s="90" t="s">
        <v>198</v>
      </c>
      <c r="D25" s="20"/>
      <c r="E25" s="447"/>
      <c r="F25" s="448"/>
      <c r="G25" s="448"/>
      <c r="H25" s="427" t="str">
        <f t="shared" si="14"/>
        <v/>
      </c>
      <c r="I25" s="427"/>
      <c r="J25" s="427"/>
      <c r="K25" s="427"/>
      <c r="L25" s="428"/>
    </row>
    <row r="26" spans="2:12">
      <c r="B26" s="418"/>
      <c r="C26" s="90" t="s">
        <v>199</v>
      </c>
      <c r="D26" s="20"/>
      <c r="E26" s="447"/>
      <c r="F26" s="448"/>
      <c r="G26" s="448"/>
      <c r="H26" s="427" t="str">
        <f t="shared" si="14"/>
        <v/>
      </c>
      <c r="I26" s="427"/>
      <c r="J26" s="427"/>
      <c r="K26" s="427"/>
      <c r="L26" s="428"/>
    </row>
    <row r="27" spans="2:12">
      <c r="B27" s="418"/>
      <c r="C27" s="90" t="s">
        <v>200</v>
      </c>
      <c r="D27" s="20"/>
      <c r="E27" s="447"/>
      <c r="F27" s="448"/>
      <c r="G27" s="448"/>
      <c r="H27" s="427" t="str">
        <f t="shared" si="14"/>
        <v/>
      </c>
      <c r="I27" s="427"/>
      <c r="J27" s="427"/>
      <c r="K27" s="427"/>
      <c r="L27" s="428"/>
    </row>
    <row r="28" spans="2:12">
      <c r="B28" s="418"/>
      <c r="C28" s="90" t="s">
        <v>247</v>
      </c>
      <c r="D28" s="20"/>
      <c r="E28" s="447"/>
      <c r="F28" s="448"/>
      <c r="G28" s="448"/>
      <c r="H28" s="427" t="str">
        <f t="shared" si="14"/>
        <v/>
      </c>
      <c r="I28" s="427"/>
      <c r="J28" s="427"/>
      <c r="K28" s="427"/>
      <c r="L28" s="428"/>
    </row>
    <row r="29" spans="2:12">
      <c r="B29" s="418"/>
      <c r="C29" s="90" t="s">
        <v>248</v>
      </c>
      <c r="D29" s="20"/>
      <c r="E29" s="447"/>
      <c r="F29" s="448"/>
      <c r="G29" s="448"/>
      <c r="H29" s="427" t="str">
        <f t="shared" si="14"/>
        <v/>
      </c>
      <c r="I29" s="427"/>
      <c r="J29" s="427"/>
      <c r="K29" s="427"/>
      <c r="L29" s="428"/>
    </row>
    <row r="30" spans="2:12">
      <c r="B30" s="418"/>
      <c r="C30" s="90" t="s">
        <v>249</v>
      </c>
      <c r="D30" s="20"/>
      <c r="E30" s="447"/>
      <c r="F30" s="448"/>
      <c r="G30" s="448"/>
      <c r="H30" s="427" t="str">
        <f t="shared" si="14"/>
        <v/>
      </c>
      <c r="I30" s="427"/>
      <c r="J30" s="427"/>
      <c r="K30" s="427"/>
      <c r="L30" s="428"/>
    </row>
    <row r="31" spans="2:12" ht="30">
      <c r="B31" s="418"/>
      <c r="C31" s="90" t="s">
        <v>204</v>
      </c>
      <c r="D31" s="20"/>
      <c r="E31" s="447"/>
      <c r="F31" s="448"/>
      <c r="G31" s="448"/>
      <c r="H31" s="427" t="str">
        <f t="shared" si="14"/>
        <v/>
      </c>
      <c r="I31" s="427"/>
      <c r="J31" s="427"/>
      <c r="K31" s="427"/>
      <c r="L31" s="428"/>
    </row>
    <row r="32" spans="2:12">
      <c r="B32" s="418"/>
      <c r="C32" s="90" t="s">
        <v>205</v>
      </c>
      <c r="D32" s="20"/>
      <c r="E32" s="447"/>
      <c r="F32" s="448"/>
      <c r="G32" s="448"/>
      <c r="H32" s="427" t="str">
        <f t="shared" si="14"/>
        <v/>
      </c>
      <c r="I32" s="427"/>
      <c r="J32" s="427"/>
      <c r="K32" s="427"/>
      <c r="L32" s="428"/>
    </row>
    <row r="33" spans="2:12" ht="30">
      <c r="B33" s="418"/>
      <c r="C33" s="90" t="s">
        <v>206</v>
      </c>
      <c r="D33" s="20"/>
      <c r="E33" s="447"/>
      <c r="F33" s="448"/>
      <c r="G33" s="448"/>
      <c r="H33" s="427" t="str">
        <f t="shared" si="14"/>
        <v/>
      </c>
      <c r="I33" s="427"/>
      <c r="J33" s="427"/>
      <c r="K33" s="427"/>
      <c r="L33" s="428"/>
    </row>
    <row r="34" spans="2:12">
      <c r="B34" s="418"/>
      <c r="C34" s="90" t="s">
        <v>207</v>
      </c>
      <c r="D34" s="20"/>
      <c r="E34" s="447"/>
      <c r="F34" s="448"/>
      <c r="G34" s="448"/>
      <c r="H34" s="427" t="str">
        <f t="shared" si="14"/>
        <v/>
      </c>
      <c r="I34" s="427"/>
      <c r="J34" s="427"/>
      <c r="K34" s="427"/>
      <c r="L34" s="428"/>
    </row>
    <row r="35" spans="2:12" ht="30">
      <c r="B35" s="418"/>
      <c r="C35" s="90" t="s">
        <v>208</v>
      </c>
      <c r="D35" s="20"/>
      <c r="E35" s="447"/>
      <c r="F35" s="448"/>
      <c r="G35" s="448"/>
      <c r="H35" s="427" t="str">
        <f t="shared" si="14"/>
        <v/>
      </c>
      <c r="I35" s="427"/>
      <c r="J35" s="427"/>
      <c r="K35" s="427"/>
      <c r="L35" s="428"/>
    </row>
    <row r="36" spans="2:12" ht="15" customHeight="1">
      <c r="B36" s="418"/>
      <c r="C36" s="90" t="s">
        <v>209</v>
      </c>
      <c r="D36" s="20"/>
      <c r="E36" s="447"/>
      <c r="F36" s="448"/>
      <c r="G36" s="448"/>
      <c r="H36" s="427" t="str">
        <f t="shared" si="14"/>
        <v/>
      </c>
      <c r="I36" s="427"/>
      <c r="J36" s="427"/>
      <c r="K36" s="427"/>
      <c r="L36" s="428"/>
    </row>
    <row r="37" spans="2:12" ht="15" customHeight="1">
      <c r="B37" s="418"/>
      <c r="C37" s="87" t="s">
        <v>210</v>
      </c>
      <c r="D37" s="20"/>
      <c r="E37" s="447"/>
      <c r="F37" s="448"/>
      <c r="G37" s="448"/>
      <c r="H37" s="427" t="str">
        <f t="shared" si="14"/>
        <v/>
      </c>
      <c r="I37" s="427"/>
      <c r="J37" s="427"/>
      <c r="K37" s="427"/>
      <c r="L37" s="428"/>
    </row>
    <row r="38" spans="2:12" ht="15" customHeight="1">
      <c r="B38" s="418"/>
      <c r="C38" s="87" t="s">
        <v>211</v>
      </c>
      <c r="D38" s="20"/>
      <c r="E38" s="447"/>
      <c r="F38" s="448"/>
      <c r="G38" s="448"/>
      <c r="H38" s="427" t="str">
        <f t="shared" si="14"/>
        <v/>
      </c>
      <c r="I38" s="427"/>
      <c r="J38" s="427"/>
      <c r="K38" s="427"/>
      <c r="L38" s="428"/>
    </row>
    <row r="39" spans="2:12" ht="30">
      <c r="B39" s="418"/>
      <c r="C39" s="162" t="s">
        <v>212</v>
      </c>
      <c r="D39" s="20"/>
      <c r="E39" s="447"/>
      <c r="F39" s="448"/>
      <c r="G39" s="448"/>
      <c r="H39" s="427" t="str">
        <f t="shared" si="14"/>
        <v/>
      </c>
      <c r="I39" s="427"/>
      <c r="J39" s="427"/>
      <c r="K39" s="427"/>
      <c r="L39" s="428"/>
    </row>
    <row r="40" spans="2:12" ht="15" customHeight="1">
      <c r="B40" s="418"/>
      <c r="C40" s="87" t="s">
        <v>213</v>
      </c>
      <c r="D40" s="20"/>
      <c r="E40" s="447"/>
      <c r="F40" s="448"/>
      <c r="G40" s="448"/>
      <c r="H40" s="427" t="str">
        <f t="shared" si="14"/>
        <v/>
      </c>
      <c r="I40" s="427"/>
      <c r="J40" s="427"/>
      <c r="K40" s="427"/>
      <c r="L40" s="428"/>
    </row>
    <row r="41" spans="2:12" ht="15.75" customHeight="1" thickBot="1">
      <c r="B41" s="455"/>
      <c r="C41" s="134" t="s">
        <v>214</v>
      </c>
      <c r="D41" s="13"/>
      <c r="E41" s="468"/>
      <c r="F41" s="469"/>
      <c r="G41" s="469"/>
      <c r="H41" s="430" t="str">
        <f t="shared" si="14"/>
        <v/>
      </c>
      <c r="I41" s="430"/>
      <c r="J41" s="430"/>
      <c r="K41" s="430"/>
      <c r="L41" s="431"/>
    </row>
    <row r="42" spans="2:12">
      <c r="C42" s="470"/>
      <c r="D42" s="470"/>
      <c r="E42" s="470"/>
      <c r="F42" s="470"/>
      <c r="G42" s="470"/>
      <c r="H42" s="470"/>
      <c r="I42" s="470"/>
      <c r="J42" s="470"/>
      <c r="K42" s="470"/>
      <c r="L42" s="470"/>
    </row>
    <row r="43" spans="2:12">
      <c r="C43" s="2"/>
      <c r="D43" s="2"/>
      <c r="E43" s="2"/>
      <c r="F43" s="2"/>
      <c r="G43" s="2"/>
      <c r="H43" s="2"/>
      <c r="I43" s="2"/>
      <c r="J43" s="2"/>
      <c r="K43" s="2"/>
      <c r="L43" s="8"/>
    </row>
    <row r="44" spans="2:12">
      <c r="C44" s="2"/>
      <c r="D44" s="2"/>
      <c r="E44" s="2"/>
      <c r="F44" s="2"/>
      <c r="G44" s="2"/>
      <c r="H44" s="2"/>
      <c r="I44" s="2"/>
      <c r="J44" s="2"/>
      <c r="K44" s="2"/>
      <c r="L44" s="8"/>
    </row>
    <row r="45" spans="2:12">
      <c r="C45" s="2"/>
      <c r="D45" s="2"/>
      <c r="E45" s="2"/>
      <c r="F45" s="2"/>
      <c r="G45" s="2"/>
      <c r="H45" s="2"/>
      <c r="I45" s="2"/>
      <c r="J45" s="2"/>
      <c r="K45" s="2"/>
      <c r="L45" s="8"/>
    </row>
    <row r="46" spans="2:12">
      <c r="C46" s="2"/>
      <c r="D46" s="2"/>
      <c r="E46" s="2"/>
      <c r="F46" s="2"/>
      <c r="G46" s="2"/>
      <c r="H46" s="2"/>
      <c r="I46" s="2"/>
      <c r="J46" s="2"/>
      <c r="K46" s="2"/>
      <c r="L46" s="8"/>
    </row>
    <row r="47" spans="2:12">
      <c r="C47" s="2"/>
      <c r="D47" s="2"/>
      <c r="E47" s="2"/>
      <c r="F47" s="2"/>
      <c r="G47" s="2"/>
      <c r="H47" s="2"/>
      <c r="I47" s="2"/>
      <c r="J47" s="2"/>
      <c r="K47" s="2"/>
      <c r="L47" s="8"/>
    </row>
    <row r="48" spans="2:12">
      <c r="C48" s="2"/>
      <c r="D48" s="2"/>
      <c r="E48" s="2"/>
      <c r="F48" s="2"/>
      <c r="G48" s="2"/>
      <c r="H48" s="2"/>
      <c r="I48" s="2"/>
      <c r="J48" s="2"/>
      <c r="K48" s="2"/>
      <c r="L48" s="8"/>
    </row>
    <row r="49" spans="3:12">
      <c r="C49" s="2"/>
      <c r="D49" s="2"/>
      <c r="E49" s="2"/>
      <c r="F49" s="2"/>
      <c r="G49" s="2"/>
      <c r="H49" s="2"/>
      <c r="I49" s="2"/>
      <c r="J49" s="2"/>
      <c r="K49" s="2"/>
      <c r="L49" s="8"/>
    </row>
    <row r="50" spans="3:12">
      <c r="C50" s="2"/>
      <c r="D50" s="2"/>
      <c r="E50" s="2"/>
      <c r="F50" s="2"/>
      <c r="G50" s="2"/>
      <c r="H50" s="2"/>
      <c r="I50" s="2"/>
      <c r="J50" s="2"/>
      <c r="K50" s="2"/>
      <c r="L50" s="8"/>
    </row>
    <row r="51" spans="3:12">
      <c r="C51" s="2"/>
      <c r="D51" s="2"/>
      <c r="E51" s="2"/>
      <c r="F51" s="2"/>
      <c r="G51" s="2"/>
      <c r="H51" s="2"/>
      <c r="I51" s="2"/>
      <c r="J51" s="2"/>
      <c r="K51" s="2"/>
      <c r="L51" s="8"/>
    </row>
    <row r="52" spans="3:12">
      <c r="C52" s="2"/>
      <c r="D52" s="2"/>
      <c r="E52" s="2"/>
      <c r="F52" s="2"/>
      <c r="G52" s="2"/>
      <c r="H52" s="2"/>
      <c r="I52" s="2"/>
      <c r="J52" s="2"/>
      <c r="K52" s="2"/>
      <c r="L52" s="8"/>
    </row>
    <row r="53" spans="3:12">
      <c r="C53" s="2"/>
      <c r="D53" s="2"/>
      <c r="E53" s="2"/>
      <c r="F53" s="2"/>
      <c r="G53" s="2"/>
      <c r="H53" s="2"/>
      <c r="I53" s="2"/>
      <c r="J53" s="2"/>
      <c r="K53" s="2"/>
      <c r="L53" s="8"/>
    </row>
    <row r="54" spans="3:12">
      <c r="C54" s="2"/>
      <c r="D54" s="2"/>
      <c r="E54" s="2"/>
      <c r="F54" s="2"/>
      <c r="G54" s="2"/>
      <c r="H54" s="2"/>
      <c r="I54" s="2"/>
      <c r="J54" s="2"/>
      <c r="K54" s="2"/>
      <c r="L54" s="8"/>
    </row>
    <row r="55" spans="3:12">
      <c r="C55" s="2"/>
      <c r="D55" s="2"/>
      <c r="E55" s="2"/>
      <c r="F55" s="2"/>
      <c r="G55" s="2"/>
      <c r="H55" s="2"/>
      <c r="I55" s="2"/>
      <c r="J55" s="2"/>
      <c r="K55" s="2"/>
      <c r="L55" s="8"/>
    </row>
    <row r="56" spans="3:12">
      <c r="C56" s="2"/>
      <c r="D56" s="2"/>
      <c r="E56" s="2"/>
      <c r="F56" s="2"/>
      <c r="G56" s="2"/>
      <c r="H56" s="2"/>
      <c r="I56" s="2"/>
      <c r="J56" s="2"/>
      <c r="K56" s="2"/>
      <c r="L56" s="8"/>
    </row>
    <row r="57" spans="3:12">
      <c r="C57" s="2"/>
      <c r="D57" s="2"/>
      <c r="E57" s="2"/>
      <c r="F57" s="2"/>
      <c r="G57" s="2"/>
      <c r="H57" s="2"/>
      <c r="I57" s="2"/>
      <c r="J57" s="2"/>
      <c r="K57" s="2"/>
      <c r="L57" s="8"/>
    </row>
    <row r="58" spans="3:12">
      <c r="C58" s="2"/>
      <c r="D58" s="2"/>
      <c r="E58" s="2"/>
      <c r="F58" s="2"/>
      <c r="G58" s="2"/>
      <c r="H58" s="2"/>
      <c r="I58" s="2"/>
      <c r="J58" s="2"/>
      <c r="K58" s="2"/>
      <c r="L58" s="8"/>
    </row>
    <row r="59" spans="3:12" ht="15.75">
      <c r="C59" s="9"/>
      <c r="D59" s="2"/>
      <c r="E59" s="2"/>
      <c r="F59" s="2"/>
      <c r="G59" s="2"/>
      <c r="H59" s="2"/>
      <c r="I59" s="2"/>
      <c r="J59" s="2"/>
      <c r="K59" s="2"/>
      <c r="L59" s="8"/>
    </row>
    <row r="60" spans="3:12">
      <c r="C60" s="2"/>
      <c r="D60" s="2"/>
      <c r="E60" s="2"/>
      <c r="F60" s="2"/>
      <c r="G60" s="2"/>
      <c r="H60" s="2"/>
      <c r="I60" s="2"/>
      <c r="J60" s="2"/>
      <c r="K60" s="2"/>
      <c r="L60" s="8"/>
    </row>
    <row r="61" spans="3:12">
      <c r="C61" s="2"/>
      <c r="D61" s="2"/>
      <c r="E61" s="2"/>
      <c r="F61" s="2"/>
      <c r="G61" s="2"/>
      <c r="H61" s="2"/>
      <c r="I61" s="2"/>
      <c r="J61" s="2"/>
      <c r="K61" s="2"/>
      <c r="L61" s="8"/>
    </row>
    <row r="62" spans="3:12">
      <c r="C62" s="2"/>
      <c r="D62" s="2"/>
      <c r="E62" s="2"/>
      <c r="F62" s="2"/>
      <c r="G62" s="2"/>
      <c r="H62" s="2"/>
      <c r="I62" s="2"/>
      <c r="J62" s="2"/>
      <c r="K62" s="2"/>
      <c r="L62" s="8"/>
    </row>
    <row r="63" spans="3:12">
      <c r="C63" s="2"/>
      <c r="D63" s="2"/>
      <c r="E63" s="2"/>
      <c r="F63" s="2"/>
      <c r="G63" s="2"/>
      <c r="H63" s="2"/>
      <c r="I63" s="2"/>
      <c r="J63" s="2"/>
      <c r="K63" s="2"/>
      <c r="L63" s="8"/>
    </row>
    <row r="64" spans="3: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c r="C67" s="2"/>
      <c r="D67" s="2"/>
      <c r="E67" s="2"/>
      <c r="F67" s="2"/>
      <c r="G67" s="2"/>
      <c r="H67" s="2"/>
      <c r="I67" s="2"/>
      <c r="J67" s="2"/>
      <c r="K67" s="2"/>
      <c r="L67" s="8"/>
    </row>
    <row r="68" spans="3:12" ht="15.75">
      <c r="C68" s="9"/>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c r="C76" s="2"/>
      <c r="D76" s="2"/>
      <c r="E76" s="2"/>
      <c r="F76" s="2"/>
      <c r="G76" s="2"/>
      <c r="H76" s="2"/>
      <c r="I76" s="2"/>
      <c r="J76" s="2"/>
      <c r="K76" s="2"/>
      <c r="L76" s="8"/>
    </row>
    <row r="77" spans="3:12" ht="15.75">
      <c r="C77" s="9"/>
      <c r="D77" s="2"/>
      <c r="E77" s="2"/>
      <c r="F77" s="2"/>
      <c r="G77" s="2"/>
      <c r="H77" s="2"/>
      <c r="I77" s="2"/>
      <c r="J77" s="2"/>
      <c r="K77" s="2"/>
      <c r="L77" s="8"/>
    </row>
    <row r="78" spans="3:12">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2">
      <c r="C81" s="2"/>
      <c r="D81" s="2"/>
      <c r="E81" s="2"/>
      <c r="F81" s="2"/>
      <c r="G81" s="2"/>
      <c r="H81" s="2"/>
      <c r="I81" s="2"/>
      <c r="J81" s="2"/>
      <c r="K81" s="2"/>
      <c r="L81" s="8"/>
    </row>
    <row r="82" spans="3:12" s="8" customFormat="1">
      <c r="C82" s="2"/>
      <c r="D82" s="2"/>
      <c r="E82" s="2"/>
      <c r="F82" s="2"/>
      <c r="G82" s="2"/>
      <c r="H82" s="2"/>
      <c r="I82" s="2"/>
      <c r="J82" s="2"/>
      <c r="K82" s="2"/>
    </row>
    <row r="83" spans="3:12" s="8" customFormat="1">
      <c r="C83" s="2"/>
      <c r="D83" s="2"/>
      <c r="E83" s="2"/>
      <c r="F83" s="2"/>
      <c r="G83" s="2"/>
      <c r="H83" s="2"/>
      <c r="I83" s="2"/>
      <c r="J83" s="2"/>
      <c r="K83" s="2"/>
    </row>
    <row r="84" spans="3:12" s="8" customFormat="1">
      <c r="C84" s="2"/>
      <c r="D84" s="2"/>
      <c r="E84" s="2"/>
      <c r="F84" s="2"/>
      <c r="G84" s="2"/>
      <c r="H84" s="2"/>
      <c r="I84" s="2"/>
      <c r="J84" s="2"/>
      <c r="K84" s="2"/>
    </row>
    <row r="85" spans="3:12" s="8" customFormat="1">
      <c r="C85" s="2"/>
      <c r="D85" s="2"/>
      <c r="E85" s="2"/>
      <c r="F85" s="2"/>
      <c r="G85" s="2"/>
      <c r="H85" s="2"/>
      <c r="I85" s="2"/>
      <c r="J85" s="2"/>
      <c r="K85" s="2"/>
    </row>
    <row r="86" spans="3:12" s="8" customFormat="1" ht="15.75">
      <c r="C86" s="9"/>
      <c r="D86" s="2"/>
      <c r="E86" s="2"/>
      <c r="F86" s="2"/>
      <c r="G86" s="2"/>
      <c r="H86" s="2"/>
      <c r="I86" s="2"/>
      <c r="J86" s="2"/>
      <c r="K86" s="2"/>
    </row>
    <row r="87" spans="3:12" s="8" customFormat="1">
      <c r="C87" s="2"/>
      <c r="D87" s="2"/>
      <c r="E87" s="2"/>
      <c r="F87" s="2"/>
      <c r="G87" s="2"/>
      <c r="H87" s="2"/>
      <c r="I87" s="2"/>
      <c r="J87" s="2"/>
      <c r="K87" s="2"/>
    </row>
    <row r="88" spans="3:12" s="8" customFormat="1">
      <c r="C88" s="2"/>
      <c r="D88" s="2"/>
      <c r="E88" s="2"/>
      <c r="F88" s="2"/>
      <c r="G88" s="2"/>
      <c r="H88" s="2"/>
      <c r="I88" s="2"/>
      <c r="J88" s="2"/>
      <c r="K88" s="2"/>
    </row>
    <row r="89" spans="3:12" s="8" customFormat="1">
      <c r="C89" s="2"/>
      <c r="D89" s="2"/>
      <c r="E89" s="2"/>
      <c r="F89" s="2"/>
      <c r="G89" s="2"/>
      <c r="H89" s="2"/>
      <c r="I89" s="2"/>
      <c r="J89" s="2"/>
      <c r="K89" s="2"/>
    </row>
    <row r="90" spans="3:12" s="8" customFormat="1">
      <c r="C90" s="2"/>
      <c r="D90" s="2"/>
      <c r="E90" s="2"/>
      <c r="F90" s="2"/>
      <c r="G90" s="2"/>
      <c r="H90" s="2"/>
      <c r="I90" s="2"/>
      <c r="J90" s="2"/>
      <c r="K90" s="2"/>
    </row>
    <row r="91" spans="3:12" s="8" customFormat="1">
      <c r="C91" s="2"/>
      <c r="D91" s="2"/>
      <c r="E91" s="2"/>
      <c r="F91" s="2"/>
      <c r="G91" s="2"/>
      <c r="H91" s="2"/>
      <c r="I91" s="2"/>
      <c r="J91" s="2"/>
      <c r="K91" s="2"/>
    </row>
    <row r="92" spans="3:12" s="8" customFormat="1">
      <c r="C92" s="2"/>
      <c r="D92" s="2"/>
      <c r="E92" s="2"/>
      <c r="F92" s="2"/>
      <c r="G92" s="2"/>
      <c r="H92" s="2"/>
      <c r="I92" s="2"/>
      <c r="J92" s="2"/>
      <c r="K92" s="2"/>
    </row>
    <row r="93" spans="3:12" s="8" customFormat="1">
      <c r="C93" s="2"/>
      <c r="D93" s="2"/>
      <c r="E93" s="2"/>
      <c r="F93" s="2"/>
      <c r="G93" s="2"/>
      <c r="H93" s="2"/>
      <c r="I93" s="2"/>
      <c r="J93" s="2"/>
      <c r="K93" s="2"/>
    </row>
    <row r="94" spans="3:12" s="8" customFormat="1">
      <c r="C94" s="2"/>
      <c r="D94" s="2"/>
      <c r="E94" s="2"/>
      <c r="F94" s="2"/>
      <c r="G94" s="2"/>
      <c r="H94" s="2"/>
      <c r="I94" s="2"/>
      <c r="J94" s="2"/>
      <c r="K94" s="2"/>
    </row>
    <row r="95" spans="3:12" s="8" customFormat="1">
      <c r="C95" s="2"/>
      <c r="D95" s="2"/>
      <c r="E95" s="2"/>
      <c r="F95" s="2"/>
      <c r="G95" s="2"/>
      <c r="H95" s="2"/>
      <c r="I95" s="2"/>
      <c r="J95" s="2"/>
      <c r="K95" s="2"/>
    </row>
    <row r="96" spans="3:12"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ht="15.75">
      <c r="C102" s="9"/>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c r="D110" s="2"/>
      <c r="E110" s="2"/>
      <c r="F110" s="2"/>
      <c r="G110" s="2"/>
      <c r="H110" s="2"/>
      <c r="I110" s="2"/>
      <c r="J110" s="2"/>
      <c r="K110" s="2"/>
    </row>
    <row r="111" spans="3:11" s="8" customFormat="1"/>
    <row r="112" spans="3:11" s="8" customFormat="1"/>
    <row r="113" s="8" customFormat="1"/>
    <row r="114" s="8" customFormat="1"/>
    <row r="115" s="8" customFormat="1"/>
    <row r="116" s="8" customFormat="1"/>
    <row r="117" s="8" customFormat="1"/>
    <row r="118" s="8" customFormat="1"/>
    <row r="119" s="8" customFormat="1"/>
    <row r="120" s="8" customFormat="1"/>
    <row r="121" s="8" customFormat="1"/>
    <row r="122" s="8" customFormat="1"/>
    <row r="123" s="8" customFormat="1"/>
    <row r="124" s="8" customFormat="1"/>
    <row r="125" s="8" customFormat="1"/>
    <row r="126" s="8" customFormat="1"/>
    <row r="127" s="8" customFormat="1"/>
    <row r="128"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pans="3:12" s="8" customFormat="1"/>
    <row r="914" spans="3:12" s="8" customFormat="1"/>
    <row r="915" spans="3:12" s="8" customFormat="1"/>
    <row r="916" spans="3:12" s="8" customFormat="1"/>
    <row r="917" spans="3:12" s="8" customFormat="1"/>
    <row r="918" spans="3:12" s="8" customFormat="1"/>
    <row r="919" spans="3:12" s="8" customFormat="1"/>
    <row r="920" spans="3:12" s="8" customFormat="1"/>
    <row r="921" spans="3:12" s="8" customFormat="1"/>
    <row r="922" spans="3:12" s="8" customFormat="1"/>
    <row r="923" spans="3:12" s="8" customFormat="1"/>
    <row r="924" spans="3:12" s="8" customFormat="1"/>
    <row r="925" spans="3:12" s="8" customFormat="1"/>
    <row r="926" spans="3:12" s="8" customFormat="1"/>
    <row r="927" spans="3:12" s="8" customFormat="1"/>
    <row r="928" spans="3:12" s="8" customFormat="1">
      <c r="C928" s="1"/>
      <c r="D928" s="1"/>
      <c r="E928" s="1"/>
      <c r="F928" s="1"/>
      <c r="G928" s="1"/>
      <c r="H928" s="1"/>
      <c r="I928" s="1"/>
      <c r="J928" s="1"/>
      <c r="K928" s="1"/>
      <c r="L928" s="1"/>
    </row>
    <row r="929" spans="3:12" s="8" customFormat="1">
      <c r="C929" s="1"/>
      <c r="D929" s="1"/>
      <c r="E929" s="1"/>
      <c r="F929" s="1"/>
      <c r="G929" s="1"/>
      <c r="H929" s="1"/>
      <c r="I929" s="1"/>
      <c r="J929" s="1"/>
      <c r="K929" s="1"/>
      <c r="L929" s="1"/>
    </row>
    <row r="930" spans="3:12" s="8" customFormat="1">
      <c r="C930" s="1"/>
      <c r="D930" s="1"/>
      <c r="E930" s="1"/>
      <c r="F930" s="1"/>
      <c r="G930" s="1"/>
      <c r="H930" s="1"/>
      <c r="I930" s="1"/>
      <c r="J930" s="1"/>
      <c r="K930" s="1"/>
      <c r="L930" s="1"/>
    </row>
    <row r="931" spans="3:12" s="8" customFormat="1">
      <c r="C931" s="1"/>
      <c r="D931" s="1"/>
      <c r="E931" s="1"/>
      <c r="F931" s="1"/>
      <c r="G931" s="1"/>
      <c r="H931" s="1"/>
      <c r="I931" s="1"/>
      <c r="J931" s="1"/>
      <c r="K931" s="1"/>
      <c r="L931" s="1"/>
    </row>
    <row r="932" spans="3:12" s="8" customFormat="1">
      <c r="C932" s="1"/>
      <c r="D932" s="1"/>
      <c r="E932" s="1"/>
      <c r="F932" s="1"/>
      <c r="G932" s="1"/>
      <c r="H932" s="1"/>
      <c r="I932" s="1"/>
      <c r="J932" s="1"/>
      <c r="K932" s="1"/>
      <c r="L932" s="1"/>
    </row>
    <row r="933" spans="3:12" s="8" customFormat="1">
      <c r="C933" s="1"/>
      <c r="D933" s="1"/>
      <c r="E933" s="1"/>
      <c r="F933" s="1"/>
      <c r="G933" s="1"/>
      <c r="H933" s="1"/>
      <c r="I933" s="1"/>
      <c r="J933" s="1"/>
      <c r="K933" s="1"/>
      <c r="L933" s="1"/>
    </row>
    <row r="934" spans="3:12" s="8" customFormat="1">
      <c r="C934" s="1"/>
      <c r="D934" s="1"/>
      <c r="E934" s="1"/>
      <c r="F934" s="1"/>
      <c r="G934" s="1"/>
      <c r="H934" s="1"/>
      <c r="I934" s="1"/>
      <c r="J934" s="1"/>
      <c r="K934" s="1"/>
      <c r="L934" s="1"/>
    </row>
    <row r="935" spans="3:12" s="8" customFormat="1">
      <c r="C935" s="1"/>
      <c r="D935" s="1"/>
      <c r="E935" s="1"/>
      <c r="F935" s="1"/>
      <c r="G935" s="1"/>
      <c r="H935" s="1"/>
      <c r="I935" s="1"/>
      <c r="J935" s="1"/>
      <c r="K935" s="1"/>
      <c r="L935" s="1"/>
    </row>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row r="967" spans="3:12" s="8" customFormat="1">
      <c r="C967" s="1"/>
      <c r="D967" s="1"/>
      <c r="E967" s="1"/>
      <c r="F967" s="1"/>
      <c r="G967" s="1"/>
      <c r="H967" s="1"/>
      <c r="I967" s="1"/>
      <c r="J967" s="1"/>
      <c r="K967" s="1"/>
      <c r="L967" s="1"/>
    </row>
  </sheetData>
  <sheetProtection algorithmName="SHA-512" hashValue="jJ5+7jDUVu+cHpkzACmFKG5Ng4dRmY8pxK2t5wQ1umtRdGDrM028zK7c0npJvII+XlEM8nzyChv26LkmnFN/GA==" saltValue="zShaVYksvWdL7lqkqusqVw==" spinCount="100000" sheet="1" objects="1" scenarios="1"/>
  <mergeCells count="64">
    <mergeCell ref="B5:B16"/>
    <mergeCell ref="B17:B21"/>
    <mergeCell ref="E41:G41"/>
    <mergeCell ref="H41:L41"/>
    <mergeCell ref="C42:L42"/>
    <mergeCell ref="E38:G38"/>
    <mergeCell ref="H38:L38"/>
    <mergeCell ref="E39:G39"/>
    <mergeCell ref="H39:L39"/>
    <mergeCell ref="E40:G40"/>
    <mergeCell ref="H40:L40"/>
    <mergeCell ref="E35:G35"/>
    <mergeCell ref="H35:L35"/>
    <mergeCell ref="E36:G36"/>
    <mergeCell ref="H36:L36"/>
    <mergeCell ref="E37:G37"/>
    <mergeCell ref="E31:G31"/>
    <mergeCell ref="H31:L31"/>
    <mergeCell ref="H37:L37"/>
    <mergeCell ref="E32:G32"/>
    <mergeCell ref="H32:L32"/>
    <mergeCell ref="E33:G33"/>
    <mergeCell ref="H33:L33"/>
    <mergeCell ref="E34:G34"/>
    <mergeCell ref="H34:L34"/>
    <mergeCell ref="E28:G28"/>
    <mergeCell ref="H28:L28"/>
    <mergeCell ref="E29:G29"/>
    <mergeCell ref="H29:L29"/>
    <mergeCell ref="E30:G30"/>
    <mergeCell ref="H30:L30"/>
    <mergeCell ref="E25:G25"/>
    <mergeCell ref="H25:L25"/>
    <mergeCell ref="E26:G26"/>
    <mergeCell ref="H26:L26"/>
    <mergeCell ref="E27:G27"/>
    <mergeCell ref="H27:L27"/>
    <mergeCell ref="E20:L20"/>
    <mergeCell ref="E21:L21"/>
    <mergeCell ref="E23:G23"/>
    <mergeCell ref="H23:L23"/>
    <mergeCell ref="E24:G24"/>
    <mergeCell ref="H24:L24"/>
    <mergeCell ref="E15:L15"/>
    <mergeCell ref="E16:L16"/>
    <mergeCell ref="E17:L17"/>
    <mergeCell ref="E18:L18"/>
    <mergeCell ref="E19:L19"/>
    <mergeCell ref="E10:L10"/>
    <mergeCell ref="B22:B41"/>
    <mergeCell ref="B2:L2"/>
    <mergeCell ref="B3:L3"/>
    <mergeCell ref="E4:L4"/>
    <mergeCell ref="D5:L5"/>
    <mergeCell ref="E6:L6"/>
    <mergeCell ref="E7:L7"/>
    <mergeCell ref="E8:L8"/>
    <mergeCell ref="E9:L9"/>
    <mergeCell ref="E22:G22"/>
    <mergeCell ref="H22:L22"/>
    <mergeCell ref="D11:L11"/>
    <mergeCell ref="E12:L12"/>
    <mergeCell ref="E13:L13"/>
    <mergeCell ref="E14:L14"/>
  </mergeCells>
  <phoneticPr fontId="58" type="noConversion"/>
  <conditionalFormatting sqref="D17:D21 C6:D10 C10:C16 D23:D41">
    <cfRule type="cellIs" dxfId="32" priority="16" operator="equal">
      <formula>"no se sabe"</formula>
    </cfRule>
    <cfRule type="cellIs" dxfId="31" priority="17" operator="equal">
      <formula>"no corresponde"</formula>
    </cfRule>
    <cfRule type="cellIs" dxfId="30" priority="18" operator="equal">
      <formula>"no"</formula>
    </cfRule>
    <cfRule type="cellIs" dxfId="29" priority="19" operator="equal">
      <formula>"sí, pero debe mejorarse"</formula>
    </cfRule>
    <cfRule type="cellIs" dxfId="28" priority="20" operator="equal">
      <formula>"sí"</formula>
    </cfRule>
  </conditionalFormatting>
  <conditionalFormatting sqref="D41">
    <cfRule type="cellIs" dxfId="27" priority="11" operator="equal">
      <formula>"don't know"</formula>
    </cfRule>
    <cfRule type="cellIs" dxfId="26" priority="12" operator="equal">
      <formula>"not applicable"</formula>
    </cfRule>
    <cfRule type="cellIs" dxfId="25" priority="13" operator="equal">
      <formula>"more or less"</formula>
    </cfRule>
    <cfRule type="cellIs" dxfId="24" priority="14" operator="equal">
      <formula>"no"</formula>
    </cfRule>
    <cfRule type="cellIs" dxfId="23" priority="15" operator="equal">
      <formula>"yes"</formula>
    </cfRule>
  </conditionalFormatting>
  <conditionalFormatting sqref="C6:C11">
    <cfRule type="cellIs" dxfId="22" priority="1" operator="equal">
      <formula>"don't know"</formula>
    </cfRule>
    <cfRule type="cellIs" dxfId="21" priority="2" operator="equal">
      <formula>"not applicable"</formula>
    </cfRule>
    <cfRule type="cellIs" dxfId="20" priority="3" operator="equal">
      <formula>"no"</formula>
    </cfRule>
    <cfRule type="cellIs" dxfId="19" priority="4" operator="equal">
      <formula>"yes, but needs improvement"</formula>
    </cfRule>
    <cfRule type="cellIs" dxfId="18" priority="5" operator="equal">
      <formula>"yes"</formula>
    </cfRule>
  </conditionalFormatting>
  <dataValidations count="4">
    <dataValidation type="whole" allowBlank="1" showInputMessage="1" showErrorMessage="1" prompt="Indique el número de horas aquí" sqref="D6:D10">
      <formula1>0</formula1>
      <formula2>100000</formula2>
    </dataValidation>
    <dataValidation type="list" allowBlank="1" showInputMessage="1" showErrorMessage="1" sqref="D17:D21 D23:D41">
      <formula1>ListA</formula1>
    </dataValidation>
    <dataValidation type="list" allowBlank="1" showInputMessage="1" showErrorMessage="1" sqref="E23:G41">
      <formula1>ListB</formula1>
    </dataValidation>
    <dataValidation type="whole" allowBlank="1" showInputMessage="1" showErrorMessage="1" prompt="Indique el número de personas aquí" sqref="D12:D16">
      <formula1>0</formula1>
      <formula2>1000</formula2>
    </dataValidation>
  </dataValidations>
  <hyperlinks>
    <hyperlink ref="C12" location="Definiciones!B5" display="Capacitación de educadores de pares?"/>
    <hyperlink ref="C13" location="Definiciones!B3" display="capacitación de educadores adultos?"/>
    <hyperlink ref="C14" location="Definiciones!B11" display="involucramiento de los padres?"/>
    <hyperlink ref="C15" location="Definiciones!B7" display="cursos o series?"/>
    <hyperlink ref="C16" location="Definiciones!B13" display="sesiones únicas?"/>
  </hyperlinks>
  <pageMargins left="0.7" right="0.7" top="0.75" bottom="0.75" header="0.3" footer="0.3"/>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GT1092"/>
  <sheetViews>
    <sheetView showGridLines="0" showRowColHeaders="0" zoomScale="80" zoomScaleNormal="125" zoomScalePageLayoutView="125" workbookViewId="0">
      <selection activeCell="K12" sqref="K12"/>
    </sheetView>
  </sheetViews>
  <sheetFormatPr defaultColWidth="11.42578125" defaultRowHeight="15"/>
  <cols>
    <col min="1" max="1" width="3.85546875" style="6" customWidth="1"/>
    <col min="2" max="2" width="17.85546875" style="6" customWidth="1"/>
    <col min="3" max="3" width="77.140625" style="7" customWidth="1"/>
    <col min="4" max="4" width="16.28515625" style="7" customWidth="1"/>
    <col min="5" max="6" width="70.85546875" style="7" customWidth="1"/>
    <col min="7" max="7" width="11.42578125" style="6"/>
    <col min="8" max="50" width="11.42578125" style="91"/>
    <col min="51" max="202" width="11.42578125" style="92"/>
    <col min="203" max="16384" width="11.42578125" style="7"/>
  </cols>
  <sheetData>
    <row r="1" spans="2:202" s="6" customFormat="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row>
    <row r="2" spans="2:202" ht="25.5" customHeight="1">
      <c r="B2" s="471" t="s">
        <v>215</v>
      </c>
      <c r="C2" s="472"/>
      <c r="D2" s="472"/>
      <c r="E2" s="472"/>
      <c r="F2" s="473"/>
    </row>
    <row r="3" spans="2:202" ht="18" customHeight="1">
      <c r="B3" s="474"/>
      <c r="C3" s="475"/>
      <c r="D3" s="475"/>
      <c r="E3" s="475"/>
      <c r="F3" s="476"/>
    </row>
    <row r="4" spans="2:202" ht="78" customHeight="1">
      <c r="B4" s="504" t="s">
        <v>216</v>
      </c>
      <c r="C4" s="505"/>
      <c r="D4" s="505"/>
      <c r="E4" s="505"/>
      <c r="F4" s="505"/>
    </row>
    <row r="5" spans="2:202" ht="16.5" customHeight="1">
      <c r="B5" s="210"/>
      <c r="C5" s="211" t="s">
        <v>217</v>
      </c>
      <c r="D5" s="212" t="s">
        <v>218</v>
      </c>
      <c r="E5" s="213" t="s">
        <v>219</v>
      </c>
      <c r="F5" s="212" t="s">
        <v>220</v>
      </c>
    </row>
    <row r="6" spans="2:202" ht="15" customHeight="1">
      <c r="B6" s="489" t="s">
        <v>221</v>
      </c>
      <c r="C6" s="500" t="s">
        <v>175</v>
      </c>
      <c r="D6" s="152"/>
      <c r="E6" s="227" t="s">
        <v>176</v>
      </c>
      <c r="F6" s="506"/>
    </row>
    <row r="7" spans="2:202" ht="15" customHeight="1">
      <c r="B7" s="490"/>
      <c r="C7" s="501"/>
      <c r="D7" s="27"/>
      <c r="E7" s="228" t="s">
        <v>223</v>
      </c>
      <c r="F7" s="486"/>
    </row>
    <row r="8" spans="2:202" ht="15" customHeight="1">
      <c r="B8" s="490"/>
      <c r="C8" s="502" t="s">
        <v>224</v>
      </c>
      <c r="D8" s="95"/>
      <c r="E8" s="227" t="s">
        <v>225</v>
      </c>
      <c r="F8" s="485"/>
    </row>
    <row r="9" spans="2:202" ht="15" customHeight="1">
      <c r="B9" s="490"/>
      <c r="C9" s="503"/>
      <c r="D9" s="27"/>
      <c r="E9" s="228" t="s">
        <v>179</v>
      </c>
      <c r="F9" s="486"/>
    </row>
    <row r="10" spans="2:202" s="6" customFormat="1" ht="30" customHeight="1">
      <c r="B10" s="490"/>
      <c r="C10" s="86" t="s">
        <v>180</v>
      </c>
      <c r="D10" s="26"/>
      <c r="E10" s="228" t="s">
        <v>225</v>
      </c>
      <c r="F10" s="214"/>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row>
    <row r="11" spans="2:202" s="6" customFormat="1" ht="15" customHeight="1">
      <c r="B11" s="490"/>
      <c r="C11" s="86" t="s">
        <v>181</v>
      </c>
      <c r="D11" s="26"/>
      <c r="E11" s="227" t="s">
        <v>225</v>
      </c>
      <c r="F11" s="215"/>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row>
    <row r="12" spans="2:202" s="6" customFormat="1" ht="30">
      <c r="B12" s="490"/>
      <c r="C12" s="86" t="s">
        <v>182</v>
      </c>
      <c r="D12" s="26"/>
      <c r="E12" s="229" t="s">
        <v>183</v>
      </c>
      <c r="F12" s="216"/>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row>
    <row r="13" spans="2:202" s="6" customFormat="1" ht="15" customHeight="1">
      <c r="B13" s="490"/>
      <c r="C13" s="502" t="s">
        <v>184</v>
      </c>
      <c r="D13" s="95"/>
      <c r="E13" s="227" t="s">
        <v>225</v>
      </c>
      <c r="F13" s="485"/>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row>
    <row r="14" spans="2:202" s="6" customFormat="1" ht="15" customHeight="1">
      <c r="B14" s="490"/>
      <c r="C14" s="503"/>
      <c r="D14" s="27"/>
      <c r="E14" s="228" t="s">
        <v>179</v>
      </c>
      <c r="F14" s="486"/>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row>
    <row r="15" spans="2:202" s="6" customFormat="1" ht="30" customHeight="1">
      <c r="B15" s="490"/>
      <c r="C15" s="86" t="s">
        <v>185</v>
      </c>
      <c r="D15" s="26"/>
      <c r="E15" s="227" t="s">
        <v>225</v>
      </c>
      <c r="F15" s="215"/>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row>
    <row r="16" spans="2:202" s="6" customFormat="1" ht="15" customHeight="1">
      <c r="B16" s="490"/>
      <c r="C16" s="86" t="s">
        <v>186</v>
      </c>
      <c r="D16" s="26"/>
      <c r="E16" s="227" t="s">
        <v>225</v>
      </c>
      <c r="F16" s="215"/>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row>
    <row r="17" spans="2:202" s="6" customFormat="1" ht="30">
      <c r="B17" s="490"/>
      <c r="C17" s="86" t="s">
        <v>187</v>
      </c>
      <c r="D17" s="26"/>
      <c r="E17" s="229" t="s">
        <v>183</v>
      </c>
      <c r="F17" s="216"/>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row>
    <row r="18" spans="2:202" s="6" customFormat="1" ht="30">
      <c r="B18" s="491"/>
      <c r="C18" s="93" t="s">
        <v>188</v>
      </c>
      <c r="D18" s="94"/>
      <c r="E18" s="227" t="s">
        <v>225</v>
      </c>
      <c r="F18" s="222"/>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row>
    <row r="19" spans="2:202" s="6" customFormat="1" ht="15" customHeight="1">
      <c r="B19" s="492" t="s">
        <v>189</v>
      </c>
      <c r="C19" s="281" t="s">
        <v>190</v>
      </c>
      <c r="D19" s="152"/>
      <c r="E19" s="230" t="s">
        <v>191</v>
      </c>
      <c r="F19" s="477"/>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row>
    <row r="20" spans="2:202" s="6" customFormat="1" ht="15" customHeight="1">
      <c r="B20" s="490"/>
      <c r="C20" s="283"/>
      <c r="D20" s="27"/>
      <c r="E20" s="231" t="s">
        <v>192</v>
      </c>
      <c r="F20" s="484"/>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row>
    <row r="21" spans="2:202" s="6" customFormat="1" ht="30" customHeight="1">
      <c r="B21" s="493"/>
      <c r="C21" s="33" t="s">
        <v>193</v>
      </c>
      <c r="D21" s="26"/>
      <c r="E21" s="232" t="str">
        <f>HYPERLINK("http://apps.who.int/gho/data/node.main.REPADO39?lang=en")</f>
        <v>http://apps.who.int/gho/data/node.main.REPADO39?lang=en</v>
      </c>
      <c r="F21" s="217"/>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row>
    <row r="22" spans="2:202" s="6" customFormat="1" ht="15" customHeight="1">
      <c r="B22" s="494"/>
      <c r="C22" s="93" t="s">
        <v>194</v>
      </c>
      <c r="D22" s="94"/>
      <c r="E22" s="233"/>
      <c r="F22" s="224"/>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row>
    <row r="23" spans="2:202" s="6" customFormat="1" ht="15" customHeight="1">
      <c r="B23" s="492" t="s">
        <v>195</v>
      </c>
      <c r="C23" s="32" t="s">
        <v>196</v>
      </c>
      <c r="D23" s="27"/>
      <c r="E23" s="228" t="s">
        <v>225</v>
      </c>
      <c r="F23" s="223"/>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row>
    <row r="24" spans="2:202" s="6" customFormat="1" ht="30" customHeight="1">
      <c r="B24" s="490"/>
      <c r="C24" s="33" t="s">
        <v>197</v>
      </c>
      <c r="D24" s="26"/>
      <c r="E24" s="228" t="s">
        <v>225</v>
      </c>
      <c r="F24" s="214"/>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row>
    <row r="25" spans="2:202" s="6" customFormat="1" ht="15" customHeight="1">
      <c r="B25" s="490"/>
      <c r="C25" s="502" t="s">
        <v>145</v>
      </c>
      <c r="D25" s="95"/>
      <c r="E25" s="234" t="s">
        <v>146</v>
      </c>
      <c r="F25" s="487"/>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row>
    <row r="26" spans="2:202" s="6" customFormat="1" ht="15.75" customHeight="1">
      <c r="B26" s="491"/>
      <c r="C26" s="508"/>
      <c r="D26" s="151"/>
      <c r="E26" s="235" t="s">
        <v>225</v>
      </c>
      <c r="F26" s="488"/>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row>
    <row r="27" spans="2:202" s="6" customFormat="1" ht="30">
      <c r="B27" s="492" t="s">
        <v>201</v>
      </c>
      <c r="C27" s="32" t="s">
        <v>202</v>
      </c>
      <c r="D27" s="96"/>
      <c r="E27" s="236" t="s">
        <v>203</v>
      </c>
      <c r="F27" s="22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row>
    <row r="28" spans="2:202" s="6" customFormat="1" ht="30">
      <c r="B28" s="490"/>
      <c r="C28" s="86" t="s">
        <v>154</v>
      </c>
      <c r="D28" s="26"/>
      <c r="E28" s="232" t="s">
        <v>203</v>
      </c>
      <c r="F28" s="217"/>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row>
    <row r="29" spans="2:202" s="6" customFormat="1" ht="30" customHeight="1">
      <c r="B29" s="490"/>
      <c r="C29" s="86" t="s">
        <v>155</v>
      </c>
      <c r="D29" s="26"/>
      <c r="E29" s="232" t="s">
        <v>203</v>
      </c>
      <c r="F29" s="217"/>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row>
    <row r="30" spans="2:202" s="6" customFormat="1" ht="15" customHeight="1">
      <c r="B30" s="490"/>
      <c r="C30" s="277" t="s">
        <v>156</v>
      </c>
      <c r="D30" s="149"/>
      <c r="E30" s="237" t="s">
        <v>225</v>
      </c>
      <c r="F30" s="483"/>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row>
    <row r="31" spans="2:202" s="6" customFormat="1" ht="15" customHeight="1">
      <c r="B31" s="490"/>
      <c r="C31" s="181"/>
      <c r="D31" s="149"/>
      <c r="E31" s="231" t="s">
        <v>192</v>
      </c>
      <c r="F31" s="478"/>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row>
    <row r="32" spans="2:202" s="6" customFormat="1" ht="15" customHeight="1">
      <c r="B32" s="490"/>
      <c r="C32" s="284"/>
      <c r="D32" s="27"/>
      <c r="E32" s="231" t="str">
        <f>HYPERLINK("http://apps.who.int/gho/data/node.main.565?lang=en")</f>
        <v>http://apps.who.int/gho/data/node.main.565?lang=en</v>
      </c>
      <c r="F32" s="484"/>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row>
    <row r="33" spans="2:202" s="6" customFormat="1" ht="15" customHeight="1">
      <c r="B33" s="490"/>
      <c r="C33" s="182" t="s">
        <v>157</v>
      </c>
      <c r="D33" s="95"/>
      <c r="E33" s="238" t="s">
        <v>225</v>
      </c>
      <c r="F33" s="483"/>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row>
    <row r="34" spans="2:202" s="6" customFormat="1" ht="15" customHeight="1">
      <c r="B34" s="490"/>
      <c r="C34" s="282"/>
      <c r="D34" s="149"/>
      <c r="E34" s="231" t="s">
        <v>192</v>
      </c>
      <c r="F34" s="478"/>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row>
    <row r="35" spans="2:202" s="6" customFormat="1" ht="15" customHeight="1">
      <c r="B35" s="490"/>
      <c r="C35" s="283"/>
      <c r="D35" s="27"/>
      <c r="E35" s="231" t="str">
        <f>HYPERLINK("http://apps.who.int/gho/data/node.main.565?lang=en")</f>
        <v>http://apps.who.int/gho/data/node.main.565?lang=en</v>
      </c>
      <c r="F35" s="484"/>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row>
    <row r="36" spans="2:202" s="6" customFormat="1" ht="30" customHeight="1">
      <c r="B36" s="491"/>
      <c r="C36" s="33" t="s">
        <v>158</v>
      </c>
      <c r="D36" s="95"/>
      <c r="E36" s="239" t="str">
        <f>HYPERLINK("http://www.measuredhs.com/Data/","DHS Report")</f>
        <v>DHS Report</v>
      </c>
      <c r="F36" s="225"/>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row>
    <row r="37" spans="2:202" s="6" customFormat="1" ht="30" customHeight="1">
      <c r="B37" s="492" t="s">
        <v>159</v>
      </c>
      <c r="C37" s="32" t="s">
        <v>160</v>
      </c>
      <c r="D37" s="96"/>
      <c r="E37" s="239" t="str">
        <f>HYPERLINK("http://www.measuredhs.com/Data/","DHS Report")</f>
        <v>DHS Report</v>
      </c>
      <c r="F37" s="22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row>
    <row r="38" spans="2:202" s="6" customFormat="1" ht="30">
      <c r="B38" s="491"/>
      <c r="C38" s="93" t="s">
        <v>161</v>
      </c>
      <c r="D38" s="95"/>
      <c r="E38" s="239" t="str">
        <f>HYPERLINK("http://www.measuredhs.com/Data/","DHS Report")</f>
        <v>DHS Report</v>
      </c>
      <c r="F38" s="225"/>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row>
    <row r="39" spans="2:202" s="6" customFormat="1" ht="15" customHeight="1">
      <c r="B39" s="489" t="s">
        <v>162</v>
      </c>
      <c r="C39" s="500" t="s">
        <v>163</v>
      </c>
      <c r="D39" s="152"/>
      <c r="E39" s="240" t="s">
        <v>225</v>
      </c>
      <c r="F39" s="497"/>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row>
    <row r="40" spans="2:202" s="6" customFormat="1" ht="15" customHeight="1">
      <c r="B40" s="490"/>
      <c r="C40" s="513"/>
      <c r="D40" s="149"/>
      <c r="E40" s="241" t="s">
        <v>164</v>
      </c>
      <c r="F40" s="498"/>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row>
    <row r="41" spans="2:202" s="6" customFormat="1" ht="15" customHeight="1">
      <c r="B41" s="490"/>
      <c r="C41" s="501"/>
      <c r="D41" s="149"/>
      <c r="E41" s="227" t="s">
        <v>192</v>
      </c>
      <c r="F41" s="499"/>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row>
    <row r="42" spans="2:202" s="6" customFormat="1" ht="15" customHeight="1">
      <c r="B42" s="490"/>
      <c r="C42" s="495" t="s">
        <v>165</v>
      </c>
      <c r="D42" s="95"/>
      <c r="E42" s="234" t="s">
        <v>225</v>
      </c>
      <c r="F42" s="487"/>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row>
    <row r="43" spans="2:202" s="6" customFormat="1" ht="15" customHeight="1">
      <c r="B43" s="490"/>
      <c r="C43" s="496"/>
      <c r="D43" s="149"/>
      <c r="E43" s="227" t="s">
        <v>164</v>
      </c>
      <c r="F43" s="499"/>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row>
    <row r="44" spans="2:202" s="6" customFormat="1" ht="30" customHeight="1">
      <c r="B44" s="491"/>
      <c r="C44" s="93" t="s">
        <v>166</v>
      </c>
      <c r="D44" s="95"/>
      <c r="E44" s="242" t="s">
        <v>167</v>
      </c>
      <c r="F44" s="222"/>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row>
    <row r="45" spans="2:202" s="6" customFormat="1" ht="15" customHeight="1">
      <c r="B45" s="492" t="s">
        <v>168</v>
      </c>
      <c r="C45" s="32" t="s">
        <v>169</v>
      </c>
      <c r="D45" s="96"/>
      <c r="E45" s="231" t="s">
        <v>192</v>
      </c>
      <c r="F45" s="22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row>
    <row r="46" spans="2:202" s="6" customFormat="1" ht="15" customHeight="1">
      <c r="B46" s="490"/>
      <c r="C46" s="283" t="s">
        <v>170</v>
      </c>
      <c r="D46" s="27"/>
      <c r="E46" s="231" t="s">
        <v>192</v>
      </c>
      <c r="F46" s="217"/>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row>
    <row r="47" spans="2:202" s="6" customFormat="1" ht="15" customHeight="1">
      <c r="B47" s="490"/>
      <c r="C47" s="283" t="s">
        <v>171</v>
      </c>
      <c r="D47" s="27"/>
      <c r="E47" s="231" t="s">
        <v>192</v>
      </c>
      <c r="F47" s="217"/>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row>
    <row r="48" spans="2:202" s="6" customFormat="1" ht="15" customHeight="1">
      <c r="B48" s="491"/>
      <c r="C48" s="93" t="s">
        <v>172</v>
      </c>
      <c r="D48" s="95"/>
      <c r="E48" s="231" t="s">
        <v>192</v>
      </c>
      <c r="F48" s="225"/>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row>
    <row r="49" spans="2:202" s="6" customFormat="1" ht="15" customHeight="1">
      <c r="B49" s="492" t="s">
        <v>173</v>
      </c>
      <c r="C49" s="512" t="s">
        <v>174</v>
      </c>
      <c r="D49" s="152"/>
      <c r="E49" s="230" t="s">
        <v>114</v>
      </c>
      <c r="F49" s="477"/>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row>
    <row r="50" spans="2:202" s="6" customFormat="1" ht="15" customHeight="1">
      <c r="B50" s="490"/>
      <c r="C50" s="496"/>
      <c r="D50" s="27"/>
      <c r="E50" s="231" t="str">
        <f>HYPERLINK("http://www.epdc.org/topic/school-participation")</f>
        <v>http://www.epdc.org/topic/school-participation</v>
      </c>
      <c r="F50" s="484"/>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row>
    <row r="51" spans="2:202" s="6" customFormat="1" ht="15" customHeight="1">
      <c r="B51" s="490"/>
      <c r="C51" s="495" t="s">
        <v>115</v>
      </c>
      <c r="D51" s="95"/>
      <c r="E51" s="238" t="s">
        <v>114</v>
      </c>
      <c r="F51" s="483"/>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row>
    <row r="52" spans="2:202" s="6" customFormat="1" ht="15" customHeight="1">
      <c r="B52" s="490"/>
      <c r="C52" s="496"/>
      <c r="D52" s="27"/>
      <c r="E52" s="231" t="s">
        <v>177</v>
      </c>
      <c r="F52" s="484"/>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row>
    <row r="53" spans="2:202" s="6" customFormat="1" ht="15" customHeight="1">
      <c r="B53" s="490"/>
      <c r="C53" s="495" t="s">
        <v>178</v>
      </c>
      <c r="D53" s="95"/>
      <c r="E53" s="238" t="s">
        <v>114</v>
      </c>
      <c r="F53" s="483"/>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row>
    <row r="54" spans="2:202" s="6" customFormat="1" ht="15" customHeight="1">
      <c r="B54" s="490"/>
      <c r="C54" s="511"/>
      <c r="D54" s="149"/>
      <c r="E54" s="237" t="s">
        <v>192</v>
      </c>
      <c r="F54" s="478"/>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row>
    <row r="55" spans="2:202" s="6" customFormat="1" ht="15" customHeight="1">
      <c r="B55" s="490"/>
      <c r="C55" s="279"/>
      <c r="D55" s="149"/>
      <c r="E55" s="243" t="s">
        <v>177</v>
      </c>
      <c r="F55" s="479"/>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row>
    <row r="56" spans="2:202" s="6" customFormat="1" ht="15" customHeight="1">
      <c r="B56" s="490"/>
      <c r="C56" s="509" t="s">
        <v>122</v>
      </c>
      <c r="D56" s="95"/>
      <c r="E56" s="238" t="s">
        <v>114</v>
      </c>
      <c r="F56" s="477"/>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row>
    <row r="57" spans="2:202" s="6" customFormat="1" ht="15.75" customHeight="1">
      <c r="B57" s="490"/>
      <c r="C57" s="510"/>
      <c r="D57" s="149"/>
      <c r="E57" s="237" t="s">
        <v>192</v>
      </c>
      <c r="F57" s="478"/>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row>
    <row r="58" spans="2:202" s="6" customFormat="1" ht="15.75" customHeight="1">
      <c r="B58" s="491"/>
      <c r="C58" s="199"/>
      <c r="D58" s="151"/>
      <c r="E58" s="243" t="s">
        <v>177</v>
      </c>
      <c r="F58" s="479"/>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row>
    <row r="59" spans="2:202" s="6" customFormat="1" ht="15" customHeight="1">
      <c r="B59" s="492" t="s">
        <v>123</v>
      </c>
      <c r="C59" s="281" t="s">
        <v>124</v>
      </c>
      <c r="D59" s="152"/>
      <c r="E59" s="230" t="s">
        <v>192</v>
      </c>
      <c r="F59" s="480"/>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row>
    <row r="60" spans="2:202" s="6" customFormat="1" ht="15" customHeight="1">
      <c r="B60" s="490"/>
      <c r="C60" s="282"/>
      <c r="D60" s="149"/>
      <c r="E60" s="237" t="s">
        <v>125</v>
      </c>
      <c r="F60" s="48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row>
    <row r="61" spans="2:202" s="6" customFormat="1" ht="15" customHeight="1">
      <c r="B61" s="490"/>
      <c r="C61" s="283"/>
      <c r="D61" s="27"/>
      <c r="E61" s="234" t="s">
        <v>225</v>
      </c>
      <c r="F61" s="482"/>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row>
    <row r="62" spans="2:202" s="6" customFormat="1" ht="15" customHeight="1">
      <c r="B62" s="490"/>
      <c r="C62" s="182" t="s">
        <v>126</v>
      </c>
      <c r="D62" s="95"/>
      <c r="E62" s="238" t="s">
        <v>192</v>
      </c>
      <c r="F62" s="483"/>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row>
    <row r="63" spans="2:202" s="6" customFormat="1" ht="15" customHeight="1">
      <c r="B63" s="490"/>
      <c r="C63" s="282"/>
      <c r="D63" s="149"/>
      <c r="E63" s="237" t="s">
        <v>125</v>
      </c>
      <c r="F63" s="478"/>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row>
    <row r="64" spans="2:202" s="6" customFormat="1" ht="15" customHeight="1">
      <c r="B64" s="490"/>
      <c r="C64" s="282"/>
      <c r="D64" s="149"/>
      <c r="E64" s="234" t="s">
        <v>225</v>
      </c>
      <c r="F64" s="484"/>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row>
    <row r="65" spans="2:202" s="6" customFormat="1" ht="15" customHeight="1">
      <c r="B65" s="490"/>
      <c r="C65" s="182" t="s">
        <v>127</v>
      </c>
      <c r="D65" s="95"/>
      <c r="E65" s="238" t="s">
        <v>192</v>
      </c>
      <c r="F65" s="483"/>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row>
    <row r="66" spans="2:202" s="6" customFormat="1" ht="15" customHeight="1">
      <c r="B66" s="490"/>
      <c r="C66" s="282"/>
      <c r="D66" s="149"/>
      <c r="E66" s="237" t="s">
        <v>128</v>
      </c>
      <c r="F66" s="478"/>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row>
    <row r="67" spans="2:202" s="6" customFormat="1" ht="15" customHeight="1">
      <c r="B67" s="490"/>
      <c r="C67" s="283"/>
      <c r="D67" s="27"/>
      <c r="E67" s="234" t="s">
        <v>225</v>
      </c>
      <c r="F67" s="484"/>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row>
    <row r="68" spans="2:202" s="6" customFormat="1" ht="30">
      <c r="B68" s="490"/>
      <c r="C68" s="280" t="s">
        <v>129</v>
      </c>
      <c r="D68" s="27"/>
      <c r="E68" s="231" t="s">
        <v>130</v>
      </c>
      <c r="F68" s="217"/>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row>
    <row r="69" spans="2:202" s="6" customFormat="1" ht="30">
      <c r="B69" s="490"/>
      <c r="C69" s="283" t="s">
        <v>131</v>
      </c>
      <c r="D69" s="27"/>
      <c r="E69" s="231" t="s">
        <v>130</v>
      </c>
      <c r="F69" s="217"/>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row>
    <row r="70" spans="2:202" s="6" customFormat="1" ht="30">
      <c r="B70" s="491"/>
      <c r="C70" s="200" t="s">
        <v>132</v>
      </c>
      <c r="D70" s="94"/>
      <c r="E70" s="239" t="s">
        <v>130</v>
      </c>
      <c r="F70" s="225"/>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row>
    <row r="71" spans="2:202" s="6" customFormat="1" ht="15.75" customHeight="1">
      <c r="B71" s="492" t="s">
        <v>133</v>
      </c>
      <c r="C71" s="32" t="s">
        <v>134</v>
      </c>
      <c r="D71" s="96"/>
      <c r="E71" s="231"/>
      <c r="F71" s="22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row>
    <row r="72" spans="2:202" s="6" customFormat="1" ht="15.75" customHeight="1">
      <c r="B72" s="490"/>
      <c r="C72" s="283" t="s">
        <v>135</v>
      </c>
      <c r="D72" s="27"/>
      <c r="E72" s="231"/>
      <c r="F72" s="217"/>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row>
    <row r="73" spans="2:202" s="6" customFormat="1" ht="30">
      <c r="B73" s="490"/>
      <c r="C73" s="283" t="s">
        <v>136</v>
      </c>
      <c r="D73" s="27"/>
      <c r="E73" s="231"/>
      <c r="F73" s="217"/>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row>
    <row r="74" spans="2:202" s="6" customFormat="1" ht="30">
      <c r="B74" s="490"/>
      <c r="C74" s="283" t="s">
        <v>137</v>
      </c>
      <c r="D74" s="27"/>
      <c r="E74" s="231"/>
      <c r="F74" s="217"/>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row>
    <row r="75" spans="2:202" s="6" customFormat="1" ht="15.75" customHeight="1">
      <c r="B75" s="490"/>
      <c r="C75" s="283" t="s">
        <v>138</v>
      </c>
      <c r="D75" s="27"/>
      <c r="E75" s="231"/>
      <c r="F75" s="217"/>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row>
    <row r="76" spans="2:202" s="6" customFormat="1" ht="15.75" customHeight="1">
      <c r="B76" s="490"/>
      <c r="C76" s="283" t="s">
        <v>139</v>
      </c>
      <c r="D76" s="27"/>
      <c r="E76" s="231"/>
      <c r="F76" s="217"/>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row>
    <row r="77" spans="2:202" s="6" customFormat="1" ht="15.75" customHeight="1">
      <c r="B77" s="490"/>
      <c r="C77" s="182" t="s">
        <v>140</v>
      </c>
      <c r="D77" s="95"/>
      <c r="E77" s="238" t="s">
        <v>141</v>
      </c>
      <c r="F77" s="483"/>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row>
    <row r="78" spans="2:202" s="6" customFormat="1" ht="15.75" customHeight="1">
      <c r="B78" s="490"/>
      <c r="C78" s="283"/>
      <c r="D78" s="27"/>
      <c r="E78" s="231" t="s">
        <v>142</v>
      </c>
      <c r="F78" s="484"/>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row>
    <row r="79" spans="2:202" s="6" customFormat="1" ht="15.75" customHeight="1">
      <c r="B79" s="490"/>
      <c r="C79" s="283" t="s">
        <v>143</v>
      </c>
      <c r="D79" s="27"/>
      <c r="E79" s="231"/>
      <c r="F79" s="217"/>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row>
    <row r="80" spans="2:202" s="6" customFormat="1" ht="30">
      <c r="B80" s="490"/>
      <c r="C80" s="280" t="s">
        <v>144</v>
      </c>
      <c r="D80" s="179"/>
      <c r="E80" s="244" t="s">
        <v>142</v>
      </c>
      <c r="F80" s="218"/>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row>
    <row r="81" spans="2:202" s="6" customFormat="1" ht="15.75" customHeight="1">
      <c r="B81" s="490"/>
      <c r="C81" s="283" t="s">
        <v>55</v>
      </c>
      <c r="D81" s="27"/>
      <c r="E81" s="231"/>
      <c r="F81" s="217"/>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row>
    <row r="82" spans="2:202" s="6" customFormat="1" ht="30">
      <c r="B82" s="491"/>
      <c r="C82" s="278" t="s">
        <v>56</v>
      </c>
      <c r="D82" s="151"/>
      <c r="E82" s="243"/>
      <c r="F82" s="225"/>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row>
    <row r="83" spans="2:202" s="6" customFormat="1" ht="15" customHeight="1">
      <c r="B83" s="490" t="s">
        <v>147</v>
      </c>
      <c r="C83" s="168"/>
      <c r="D83" s="27"/>
      <c r="E83" s="228"/>
      <c r="F83" s="226"/>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row>
    <row r="84" spans="2:202" s="6" customFormat="1" ht="15" customHeight="1">
      <c r="B84" s="490"/>
      <c r="C84" s="168"/>
      <c r="D84" s="27"/>
      <c r="E84" s="232"/>
      <c r="F84" s="219"/>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row>
    <row r="85" spans="2:202" s="6" customFormat="1" ht="15" customHeight="1">
      <c r="B85" s="490"/>
      <c r="C85" s="168"/>
      <c r="D85" s="27"/>
      <c r="E85" s="231"/>
      <c r="F85" s="219"/>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row>
    <row r="86" spans="2:202" s="6" customFormat="1" ht="15.75" customHeight="1" thickBot="1">
      <c r="B86" s="507"/>
      <c r="C86" s="169"/>
      <c r="D86" s="150"/>
      <c r="E86" s="245"/>
      <c r="F86" s="220"/>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row>
    <row r="87" spans="2:202" s="6" customFormat="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row>
    <row r="88" spans="2:202" s="6" customFormat="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row>
    <row r="89" spans="2:202" s="6" customFormat="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row>
    <row r="90" spans="2:202" s="6" customFormat="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row>
    <row r="91" spans="2:202" s="6" customFormat="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row>
    <row r="92" spans="2:202" s="6" customFormat="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row>
    <row r="93" spans="2:202" s="6" customFormat="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row>
    <row r="94" spans="2:202" s="6" customFormat="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row>
    <row r="95" spans="2:202" s="6" customFormat="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row>
    <row r="96" spans="2:202" s="6" customFormat="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row>
    <row r="97" spans="8:202" s="6" customFormat="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row>
    <row r="98" spans="8:202" s="6" customFormat="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row>
    <row r="99" spans="8:202" s="6" customFormat="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row>
    <row r="100" spans="8:202" s="6" customFormat="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row>
    <row r="101" spans="8:202" s="6" customFormat="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row>
    <row r="102" spans="8:202" s="6" customFormat="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row>
    <row r="103" spans="8:202" s="6" customFormat="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row>
    <row r="104" spans="8:202" s="6" customFormat="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row>
    <row r="105" spans="8:202" s="6" customFormat="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row>
    <row r="106" spans="8:202" s="6" customFormat="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row>
    <row r="107" spans="8:202" s="6" customFormat="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row>
    <row r="108" spans="8:202" s="6" customFormat="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row>
    <row r="109" spans="8:202" s="6" customFormat="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row>
    <row r="110" spans="8:202" s="6" customFormat="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row>
    <row r="111" spans="8:202" s="6" customFormat="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row>
    <row r="112" spans="8:202" s="6" customFormat="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row>
    <row r="113" spans="8:202" s="6" customFormat="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row>
    <row r="114" spans="8:202" s="6" customFormat="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row>
    <row r="115" spans="8:202" s="6" customFormat="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row>
    <row r="116" spans="8:202" s="6" customFormat="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row>
    <row r="117" spans="8:202" s="6" customFormat="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row>
    <row r="118" spans="8:202" s="6" customFormat="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row>
    <row r="119" spans="8:202" s="6" customFormat="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row>
    <row r="120" spans="8:202" s="6" customFormat="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row>
    <row r="121" spans="8:202" s="6" customFormat="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row>
    <row r="122" spans="8:202" s="6" customFormat="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row>
    <row r="123" spans="8:202" s="6" customFormat="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row>
    <row r="124" spans="8:202" s="6" customFormat="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row>
    <row r="125" spans="8:202" s="6" customFormat="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row>
    <row r="126" spans="8:202" s="6" customFormat="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row>
    <row r="127" spans="8:202" s="6" customFormat="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row>
    <row r="128" spans="8:202" s="6" customFormat="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row>
    <row r="129" spans="8:202" s="6" customFormat="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row>
    <row r="130" spans="8:202" s="6" customFormat="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row>
    <row r="131" spans="8:202" s="6" customFormat="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row>
    <row r="132" spans="8:202" s="6" customFormat="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row>
    <row r="133" spans="8:202" s="6" customFormat="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row>
    <row r="134" spans="8:202" s="6" customFormat="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row>
    <row r="135" spans="8:202" s="6" customFormat="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row>
    <row r="136" spans="8:202" s="6" customFormat="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row>
    <row r="137" spans="8:202" s="6" customFormat="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row>
    <row r="138" spans="8:202" s="6" customFormat="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row>
    <row r="139" spans="8:202" s="6" customFormat="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row>
    <row r="140" spans="8:202" s="6" customFormat="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row>
    <row r="141" spans="8:202" s="6" customFormat="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row>
    <row r="142" spans="8:202" s="6" customFormat="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row>
    <row r="143" spans="8:202" s="6" customFormat="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row>
    <row r="144" spans="8:202" s="6" customFormat="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row>
    <row r="145" spans="8:202" s="6" customFormat="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row>
    <row r="146" spans="8:202" s="6" customFormat="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row>
    <row r="147" spans="8:202" s="6" customFormat="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row>
    <row r="148" spans="8:202" s="6" customFormat="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row>
    <row r="149" spans="8:202" s="6" customFormat="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row>
    <row r="150" spans="8:202" s="6" customFormat="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row>
    <row r="151" spans="8:202" s="6" customFormat="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row>
    <row r="152" spans="8:202" s="6" customFormat="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row>
    <row r="153" spans="8:202" s="6" customFormat="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row>
    <row r="154" spans="8:202" s="6" customFormat="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row>
    <row r="155" spans="8:202" s="6" customFormat="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row>
    <row r="156" spans="8:202" s="6" customFormat="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row>
    <row r="157" spans="8:202" s="6" customFormat="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row>
    <row r="158" spans="8:202" s="6" customFormat="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row>
    <row r="159" spans="8:202" s="6" customFormat="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row>
    <row r="160" spans="8:202" s="6" customFormat="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row>
    <row r="161" spans="8:202" s="6" customFormat="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row>
    <row r="162" spans="8:202" s="6" customFormat="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row>
    <row r="163" spans="8:202" s="6" customFormat="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row>
    <row r="164" spans="8:202" s="6" customFormat="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row>
    <row r="165" spans="8:202" s="6" customFormat="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row>
    <row r="166" spans="8:202" s="6" customFormat="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row>
    <row r="167" spans="8:202" s="6" customFormat="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row>
    <row r="168" spans="8:202" s="6" customFormat="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row>
    <row r="169" spans="8:202" s="6" customFormat="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row>
    <row r="170" spans="8:202" s="6" customFormat="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row>
    <row r="171" spans="8:202" s="6" customFormat="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row>
    <row r="172" spans="8:202" s="6" customFormat="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row>
    <row r="173" spans="8:202" s="6" customFormat="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row>
    <row r="174" spans="8:202" s="6" customFormat="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row>
    <row r="175" spans="8:202" s="6" customFormat="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row>
    <row r="176" spans="8:202" s="6" customFormat="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row>
    <row r="177" spans="8:202" s="6" customFormat="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row>
    <row r="178" spans="8:202" s="6" customFormat="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row>
    <row r="179" spans="8:202" s="6" customFormat="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row>
    <row r="180" spans="8:202" s="6" customFormat="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row>
    <row r="181" spans="8:202" s="6" customFormat="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row>
    <row r="182" spans="8:202" s="6" customFormat="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row>
    <row r="183" spans="8:202" s="6" customFormat="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row>
    <row r="184" spans="8:202" s="6" customFormat="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row>
    <row r="185" spans="8:202" s="6" customFormat="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row>
    <row r="186" spans="8:202" s="6" customFormat="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row>
    <row r="187" spans="8:202" s="6" customFormat="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row>
    <row r="188" spans="8:202" s="6" customFormat="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row>
    <row r="189" spans="8:202" s="6" customFormat="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row>
    <row r="190" spans="8:202" s="6" customFormat="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row>
    <row r="191" spans="8:202" s="6" customFormat="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row>
    <row r="192" spans="8:202" s="6" customFormat="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row>
    <row r="193" spans="8:202" s="6" customFormat="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row>
    <row r="194" spans="8:202" s="6" customFormat="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row>
    <row r="195" spans="8:202" s="6" customFormat="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row>
    <row r="196" spans="8:202" s="6" customFormat="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row>
    <row r="197" spans="8:202" s="6" customFormat="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row>
    <row r="198" spans="8:202" s="6" customFormat="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row>
    <row r="199" spans="8:202" s="6" customFormat="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row>
    <row r="200" spans="8:202" s="6" customFormat="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row>
    <row r="201" spans="8:202" s="6" customFormat="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row>
    <row r="202" spans="8:202" s="6" customFormat="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row>
    <row r="203" spans="8:202" s="6" customFormat="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row>
    <row r="204" spans="8:202" s="6" customFormat="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row>
    <row r="205" spans="8:202" s="6" customFormat="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row>
    <row r="206" spans="8:202" s="6" customFormat="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row>
    <row r="207" spans="8:202" s="6" customFormat="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row>
    <row r="208" spans="8:202" s="6" customFormat="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row>
    <row r="209" spans="8:202" s="6" customFormat="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row>
    <row r="210" spans="8:202" s="6" customFormat="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row>
    <row r="211" spans="8:202" s="6" customFormat="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row>
    <row r="212" spans="8:202" s="6" customFormat="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row>
    <row r="213" spans="8:202" s="6" customFormat="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row>
    <row r="214" spans="8:202" s="6" customFormat="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row>
    <row r="215" spans="8:202" s="6" customFormat="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row>
    <row r="216" spans="8:202" s="6" customFormat="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row>
    <row r="217" spans="8:202" s="6" customFormat="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row>
    <row r="218" spans="8:202" s="6" customFormat="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row>
    <row r="219" spans="8:202" s="6" customFormat="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row>
    <row r="220" spans="8:202" s="6" customFormat="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row>
    <row r="221" spans="8:202" s="6" customFormat="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row>
    <row r="222" spans="8:202" s="6" customFormat="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row>
    <row r="223" spans="8:202" s="6" customFormat="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row>
    <row r="224" spans="8:202" s="6" customFormat="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row>
    <row r="225" spans="8:202" s="6" customFormat="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row>
    <row r="226" spans="8:202" s="6" customFormat="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row>
    <row r="227" spans="8:202" s="6" customFormat="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row>
    <row r="228" spans="8:202" s="6" customFormat="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row>
    <row r="229" spans="8:202" s="6" customFormat="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row>
    <row r="230" spans="8:202" s="6" customFormat="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row>
    <row r="231" spans="8:202" s="6" customFormat="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row>
    <row r="232" spans="8:202" s="6" customFormat="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row>
    <row r="233" spans="8:202" s="6" customFormat="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row>
    <row r="234" spans="8:202" s="6" customFormat="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row>
    <row r="235" spans="8:202" s="6" customFormat="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row>
    <row r="236" spans="8:202" s="6" customFormat="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row>
    <row r="237" spans="8:202" s="6" customFormat="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row>
    <row r="238" spans="8:202" s="6" customFormat="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row>
    <row r="239" spans="8:202" s="6" customFormat="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row>
    <row r="240" spans="8:202" s="6" customFormat="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row>
    <row r="241" spans="8:202" s="6" customFormat="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row>
    <row r="242" spans="8:202" s="6" customFormat="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row>
    <row r="243" spans="8:202" s="6" customFormat="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row>
    <row r="244" spans="8:202" s="6" customFormat="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row>
    <row r="245" spans="8:202" s="6" customFormat="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row>
    <row r="246" spans="8:202" s="6" customFormat="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row>
    <row r="247" spans="8:202" s="6" customFormat="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row>
    <row r="248" spans="8:202" s="6" customFormat="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row>
    <row r="249" spans="8:202" s="6" customFormat="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row>
    <row r="250" spans="8:202" s="6" customFormat="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row>
    <row r="251" spans="8:202" s="6" customFormat="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row>
    <row r="252" spans="8:202" s="6" customFormat="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row>
    <row r="253" spans="8:202" s="6" customFormat="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row>
    <row r="254" spans="8:202" s="6" customFormat="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row>
    <row r="255" spans="8:202" s="6" customFormat="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row>
    <row r="256" spans="8:202" s="6" customFormat="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row>
    <row r="257" spans="8:202" s="6" customFormat="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row>
    <row r="258" spans="8:202" s="6" customFormat="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row>
    <row r="259" spans="8:202" s="6" customFormat="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row>
    <row r="260" spans="8:202" s="6" customFormat="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row>
    <row r="261" spans="8:202" s="6" customFormat="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row>
    <row r="262" spans="8:202" s="6" customFormat="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row>
    <row r="263" spans="8:202" s="6" customFormat="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row>
    <row r="264" spans="8:202" s="6" customFormat="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row>
    <row r="265" spans="8:202" s="6" customFormat="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row>
    <row r="266" spans="8:202" s="6" customFormat="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row>
    <row r="267" spans="8:202" s="6" customFormat="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row>
    <row r="268" spans="8:202" s="6" customFormat="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row>
    <row r="269" spans="8:202" s="6" customFormat="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row>
    <row r="270" spans="8:202" s="6" customFormat="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row>
    <row r="271" spans="8:202" s="6" customFormat="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row>
    <row r="272" spans="8:202" s="6" customFormat="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row>
    <row r="273" spans="8:202" s="6" customFormat="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row>
    <row r="274" spans="8:202" s="6" customFormat="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row>
    <row r="275" spans="8:202" s="6" customFormat="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row>
    <row r="276" spans="8:202" s="6" customFormat="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row>
    <row r="277" spans="8:202" s="6" customFormat="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row>
    <row r="278" spans="8:202" s="6" customFormat="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row>
    <row r="279" spans="8:202" s="6" customFormat="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row>
    <row r="280" spans="8:202" s="6" customFormat="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row>
    <row r="281" spans="8:202" s="6" customFormat="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row>
    <row r="282" spans="8:202" s="6" customFormat="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row>
    <row r="283" spans="8:202" s="6" customFormat="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row>
    <row r="284" spans="8:202" s="6" customFormat="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row>
    <row r="285" spans="8:202" s="6" customFormat="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row>
    <row r="286" spans="8:202" s="6" customFormat="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row>
    <row r="287" spans="8:202" s="6" customFormat="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row>
    <row r="288" spans="8:202" s="6" customFormat="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row>
    <row r="289" spans="8:202" s="6" customFormat="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row>
    <row r="290" spans="8:202" s="6" customFormat="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row>
    <row r="291" spans="8:202" s="6" customFormat="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row>
    <row r="292" spans="8:202" s="6" customFormat="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row>
    <row r="293" spans="8:202" s="6" customFormat="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row>
    <row r="294" spans="8:202" s="6" customFormat="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row>
    <row r="295" spans="8:202" s="6" customFormat="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row>
    <row r="296" spans="8:202" s="6" customFormat="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row>
    <row r="297" spans="8:202" s="6" customFormat="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row>
    <row r="298" spans="8:202" s="6" customFormat="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row>
    <row r="299" spans="8:202" s="6" customFormat="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row>
    <row r="300" spans="8:202" s="6" customFormat="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row>
    <row r="301" spans="8:202" s="6" customFormat="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row>
    <row r="302" spans="8:202" s="6" customFormat="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row>
    <row r="303" spans="8:202" s="6" customFormat="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row>
    <row r="304" spans="8:202" s="6" customFormat="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row>
    <row r="305" spans="8:202" s="6" customFormat="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row>
    <row r="306" spans="8:202" s="6" customFormat="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row>
    <row r="307" spans="8:202" s="6" customFormat="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row>
    <row r="308" spans="8:202" s="6" customFormat="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row>
    <row r="309" spans="8:202" s="6" customFormat="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row>
    <row r="310" spans="8:202" s="6" customFormat="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row>
    <row r="311" spans="8:202" s="6" customFormat="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row>
    <row r="312" spans="8:202" s="6" customFormat="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row>
    <row r="313" spans="8:202" s="6" customFormat="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row>
    <row r="314" spans="8:202" s="6" customFormat="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row>
    <row r="315" spans="8:202" s="6" customFormat="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row>
    <row r="316" spans="8:202" s="6" customFormat="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row>
    <row r="317" spans="8:202" s="6" customFormat="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row>
    <row r="318" spans="8:202" s="6" customFormat="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row>
    <row r="319" spans="8:202" s="6" customFormat="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row>
    <row r="320" spans="8:202" s="6" customFormat="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row>
    <row r="321" spans="8:202" s="6" customFormat="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row>
    <row r="322" spans="8:202" s="6" customFormat="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row>
    <row r="323" spans="8:202" s="6" customFormat="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row>
    <row r="324" spans="8:202" s="6" customFormat="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row>
    <row r="325" spans="8:202" s="6" customFormat="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row>
    <row r="326" spans="8:202" s="6" customFormat="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row>
    <row r="327" spans="8:202" s="6" customFormat="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row>
    <row r="328" spans="8:202" s="6" customFormat="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row>
    <row r="329" spans="8:202" s="6" customFormat="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row>
    <row r="330" spans="8:202" s="6" customFormat="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row>
    <row r="331" spans="8:202" s="6" customFormat="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row>
    <row r="332" spans="8:202" s="6" customFormat="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row>
    <row r="333" spans="8:202" s="6" customFormat="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row>
    <row r="334" spans="8:202" s="6" customFormat="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row>
    <row r="335" spans="8:202" s="6" customFormat="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row>
    <row r="336" spans="8:202" s="6" customFormat="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row>
    <row r="337" spans="8:202" s="6" customFormat="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row>
    <row r="338" spans="8:202" s="6" customFormat="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row>
    <row r="339" spans="8:202" s="6" customFormat="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row>
    <row r="340" spans="8:202" s="6" customFormat="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row>
    <row r="341" spans="8:202" s="6" customFormat="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row>
    <row r="342" spans="8:202" s="6" customFormat="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row>
    <row r="343" spans="8:202" s="6" customFormat="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row>
    <row r="344" spans="8:202" s="6" customFormat="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row>
    <row r="345" spans="8:202" s="6" customFormat="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row>
    <row r="346" spans="8:202" s="6" customFormat="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row>
    <row r="347" spans="8:202" s="6" customFormat="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row>
    <row r="348" spans="8:202" s="6" customFormat="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row>
    <row r="349" spans="8:202" s="6" customFormat="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row>
    <row r="350" spans="8:202" s="6" customFormat="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row>
    <row r="351" spans="8:202" s="6" customFormat="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row>
    <row r="352" spans="8:202" s="6" customFormat="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row>
    <row r="353" spans="8:202" s="6" customFormat="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row>
    <row r="354" spans="8:202" s="6" customFormat="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row>
    <row r="355" spans="8:202" s="6" customFormat="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row>
    <row r="356" spans="8:202" s="6" customFormat="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row>
    <row r="357" spans="8:202" s="6" customFormat="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row>
    <row r="358" spans="8:202" s="6" customFormat="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row>
    <row r="359" spans="8:202" s="6" customFormat="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row>
    <row r="360" spans="8:202" s="6" customFormat="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row>
    <row r="361" spans="8:202" s="6" customFormat="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row>
    <row r="362" spans="8:202" s="6" customFormat="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row>
    <row r="363" spans="8:202" s="6" customFormat="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row>
    <row r="364" spans="8:202" s="6" customFormat="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row>
    <row r="365" spans="8:202" s="6" customFormat="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row>
    <row r="366" spans="8:202" s="6" customFormat="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row>
    <row r="367" spans="8:202" s="6" customFormat="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row>
    <row r="368" spans="8:202" s="6" customFormat="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row>
    <row r="369" spans="8:202" s="6" customFormat="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row>
    <row r="370" spans="8:202" s="6" customFormat="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row>
    <row r="371" spans="8:202" s="6" customFormat="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row>
    <row r="372" spans="8:202" s="6" customFormat="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row>
    <row r="373" spans="8:202" s="6" customFormat="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row>
    <row r="374" spans="8:202" s="6" customFormat="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row>
    <row r="375" spans="8:202" s="6" customFormat="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row>
    <row r="376" spans="8:202" s="6" customFormat="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row>
    <row r="377" spans="8:202" s="6" customFormat="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row>
    <row r="378" spans="8:202" s="6" customFormat="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row>
    <row r="379" spans="8:202" s="6" customFormat="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row>
    <row r="380" spans="8:202" s="6" customFormat="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row>
    <row r="381" spans="8:202" s="6" customFormat="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row>
    <row r="382" spans="8:202" s="6" customFormat="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row>
    <row r="383" spans="8:202" s="6" customFormat="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row>
    <row r="384" spans="8:202" s="6" customFormat="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row>
    <row r="385" spans="8:202" s="6" customFormat="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row>
    <row r="386" spans="8:202" s="6" customFormat="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row>
    <row r="387" spans="8:202" s="6" customFormat="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row>
    <row r="388" spans="8:202" s="6" customFormat="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row>
    <row r="389" spans="8:202" s="6" customFormat="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row>
    <row r="390" spans="8:202" s="6" customFormat="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row>
    <row r="391" spans="8:202" s="6" customFormat="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row>
    <row r="392" spans="8:202" s="6" customFormat="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row>
    <row r="393" spans="8:202" s="6" customFormat="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row>
    <row r="394" spans="8:202" s="6" customFormat="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row>
    <row r="395" spans="8:202" s="6" customFormat="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row>
    <row r="396" spans="8:202" s="6" customFormat="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row>
    <row r="397" spans="8:202" s="6" customFormat="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row>
    <row r="398" spans="8:202" s="6" customFormat="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row>
    <row r="399" spans="8:202" s="6" customFormat="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row>
    <row r="400" spans="8:202" s="6" customFormat="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row>
    <row r="401" spans="8:202" s="6" customFormat="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row>
    <row r="402" spans="8:202" s="6" customFormat="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row>
    <row r="403" spans="8:202" s="6" customFormat="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row>
    <row r="404" spans="8:202" s="6" customFormat="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row>
    <row r="405" spans="8:202" s="6" customFormat="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row>
    <row r="406" spans="8:202" s="6" customFormat="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row>
    <row r="407" spans="8:202" s="6" customFormat="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row>
    <row r="408" spans="8:202" s="6" customFormat="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row>
    <row r="409" spans="8:202" s="6" customFormat="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row>
    <row r="410" spans="8:202" s="6" customFormat="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row>
    <row r="411" spans="8:202" s="6" customFormat="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row>
    <row r="412" spans="8:202" s="6" customFormat="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row>
    <row r="413" spans="8:202" s="6" customFormat="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row>
    <row r="414" spans="8:202" s="6" customFormat="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row>
    <row r="415" spans="8:202" s="6" customFormat="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row>
    <row r="416" spans="8:202" s="6" customFormat="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row>
    <row r="417" spans="8:202" s="6" customFormat="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row>
    <row r="418" spans="8:202" s="6" customFormat="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row>
    <row r="419" spans="8:202" s="6" customFormat="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row>
    <row r="420" spans="8:202" s="6" customFormat="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row>
    <row r="421" spans="8:202" s="6" customFormat="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row>
    <row r="422" spans="8:202" s="6" customFormat="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row>
    <row r="423" spans="8:202" s="6" customFormat="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row>
    <row r="424" spans="8:202" s="6" customFormat="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row>
    <row r="425" spans="8:202" s="6" customFormat="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row>
    <row r="426" spans="8:202" s="6" customFormat="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row>
    <row r="427" spans="8:202" s="6" customFormat="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row>
    <row r="428" spans="8:202" s="6" customFormat="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row>
    <row r="429" spans="8:202" s="6" customFormat="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row>
    <row r="430" spans="8:202" s="6" customFormat="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row>
    <row r="431" spans="8:202" s="6" customFormat="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row>
    <row r="432" spans="8:202" s="6" customFormat="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row>
    <row r="433" spans="8:202" s="6" customFormat="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row>
    <row r="434" spans="8:202" s="6" customFormat="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row>
    <row r="435" spans="8:202" s="6" customFormat="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row>
    <row r="436" spans="8:202" s="6" customFormat="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row>
    <row r="437" spans="8:202" s="6" customFormat="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row>
    <row r="438" spans="8:202" s="6" customFormat="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row>
    <row r="439" spans="8:202" s="6" customFormat="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row>
    <row r="440" spans="8:202" s="6" customFormat="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row>
    <row r="441" spans="8:202" s="6" customFormat="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row>
    <row r="442" spans="8:202" s="6" customFormat="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row>
    <row r="443" spans="8:202" s="6" customFormat="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row>
    <row r="444" spans="8:202" s="6" customFormat="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row>
    <row r="445" spans="8:202" s="6" customFormat="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row>
    <row r="446" spans="8:202" s="6" customFormat="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row>
    <row r="447" spans="8:202" s="6" customFormat="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row>
    <row r="448" spans="8:202" s="6" customFormat="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row>
    <row r="449" spans="8:202" s="6" customFormat="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row>
    <row r="450" spans="8:202" s="6" customFormat="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row>
    <row r="451" spans="8:202" s="6" customFormat="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row>
    <row r="452" spans="8:202" s="6" customFormat="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row>
    <row r="453" spans="8:202" s="6" customFormat="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row>
    <row r="454" spans="8:202" s="6" customFormat="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row>
    <row r="455" spans="8:202" s="6" customFormat="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row>
    <row r="456" spans="8:202" s="6" customFormat="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row>
    <row r="457" spans="8:202" s="6" customFormat="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row>
    <row r="458" spans="8:202" s="6" customFormat="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row>
    <row r="459" spans="8:202" s="6" customFormat="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row>
    <row r="460" spans="8:202" s="6" customFormat="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row>
    <row r="461" spans="8:202" s="6" customFormat="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row>
    <row r="462" spans="8:202" s="6" customFormat="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row>
    <row r="463" spans="8:202" s="6" customFormat="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row>
    <row r="464" spans="8:202" s="6" customFormat="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row>
    <row r="465" spans="8:202" s="6" customFormat="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row>
    <row r="466" spans="8:202" s="6" customFormat="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row>
    <row r="467" spans="8:202" s="6" customFormat="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row>
    <row r="468" spans="8:202" s="6" customFormat="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row>
    <row r="469" spans="8:202" s="6" customFormat="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row>
    <row r="470" spans="8:202" s="6" customFormat="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row>
    <row r="471" spans="8:202" s="6" customFormat="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row>
    <row r="472" spans="8:202" s="6" customFormat="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row>
    <row r="473" spans="8:202" s="6" customFormat="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row>
    <row r="474" spans="8:202" s="6" customFormat="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row>
    <row r="475" spans="8:202" s="6" customFormat="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row>
    <row r="476" spans="8:202" s="6" customFormat="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row>
    <row r="477" spans="8:202" s="6" customFormat="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row>
    <row r="478" spans="8:202" s="6" customFormat="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row>
    <row r="479" spans="8:202" s="6" customFormat="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row>
    <row r="480" spans="8:202" s="6" customFormat="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row>
    <row r="481" spans="8:202" s="6" customFormat="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row>
    <row r="482" spans="8:202" s="6" customFormat="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row>
    <row r="483" spans="8:202" s="6" customFormat="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row>
    <row r="484" spans="8:202" s="6" customFormat="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row>
    <row r="485" spans="8:202" s="6" customFormat="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row>
    <row r="486" spans="8:202" s="6" customFormat="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row>
    <row r="487" spans="8:202" s="6" customFormat="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row>
    <row r="488" spans="8:202" s="6" customFormat="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row>
    <row r="489" spans="8:202" s="6" customFormat="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row>
    <row r="490" spans="8:202" s="6" customFormat="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row>
    <row r="491" spans="8:202" s="6" customFormat="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row>
    <row r="492" spans="8:202" s="6" customFormat="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row>
    <row r="493" spans="8:202" s="6" customFormat="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row>
    <row r="494" spans="8:202" s="6" customFormat="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row>
    <row r="495" spans="8:202" s="6" customFormat="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row>
    <row r="496" spans="8:202" s="6" customFormat="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row>
    <row r="497" spans="8:202" s="6" customFormat="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row>
    <row r="498" spans="8:202" s="6" customFormat="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row>
    <row r="499" spans="8:202" s="6" customFormat="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row>
    <row r="500" spans="8:202" s="6" customFormat="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row>
    <row r="501" spans="8:202" s="6" customFormat="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row>
    <row r="502" spans="8:202" s="6" customFormat="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row>
    <row r="503" spans="8:202" s="6" customFormat="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row>
    <row r="504" spans="8:202" s="6" customFormat="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row>
    <row r="505" spans="8:202" s="6" customFormat="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row>
    <row r="506" spans="8:202" s="6" customFormat="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row>
    <row r="507" spans="8:202" s="6" customFormat="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row>
    <row r="508" spans="8:202" s="6" customFormat="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row>
    <row r="509" spans="8:202" s="6" customFormat="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row>
    <row r="510" spans="8:202" s="6" customFormat="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row>
    <row r="511" spans="8:202" s="6" customFormat="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row>
    <row r="512" spans="8:202" s="6" customFormat="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row>
    <row r="513" spans="8:202" s="6" customFormat="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row>
    <row r="514" spans="8:202" s="6" customFormat="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row>
    <row r="515" spans="8:202" s="6" customFormat="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row>
    <row r="516" spans="8:202" s="6" customFormat="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row>
    <row r="517" spans="8:202" s="6" customFormat="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row>
    <row r="518" spans="8:202" s="6" customFormat="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row>
    <row r="519" spans="8:202" s="6" customFormat="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row>
    <row r="520" spans="8:202" s="6" customFormat="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row>
    <row r="521" spans="8:202" s="6" customFormat="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row>
    <row r="522" spans="8:202" s="6" customFormat="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row>
    <row r="523" spans="8:202" s="6" customFormat="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row>
    <row r="524" spans="8:202" s="6" customFormat="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row>
    <row r="525" spans="8:202" s="6" customFormat="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row>
    <row r="526" spans="8:202" s="6" customFormat="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row>
    <row r="527" spans="8:202" s="6" customFormat="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row>
    <row r="528" spans="8:202" s="6" customFormat="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row>
    <row r="529" spans="8:202" s="6" customFormat="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row>
    <row r="530" spans="8:202" s="6" customFormat="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row>
    <row r="531" spans="8:202" s="6" customFormat="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row>
    <row r="532" spans="8:202" s="6" customFormat="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row>
    <row r="533" spans="8:202" s="6" customFormat="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row>
    <row r="534" spans="8:202" s="6" customFormat="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row>
    <row r="535" spans="8:202" s="6" customFormat="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row>
    <row r="536" spans="8:202" s="6" customFormat="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row>
    <row r="537" spans="8:202" s="6" customFormat="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row>
    <row r="538" spans="8:202" s="6" customFormat="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row>
    <row r="539" spans="8:202" s="6" customFormat="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row>
    <row r="540" spans="8:202" s="6" customFormat="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row>
    <row r="541" spans="8:202" s="6" customFormat="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row>
    <row r="542" spans="8:202" s="6" customFormat="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row>
    <row r="543" spans="8:202" s="6" customFormat="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row>
    <row r="544" spans="8:202" s="6" customFormat="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row>
    <row r="545" spans="8:202" s="6" customFormat="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row>
    <row r="546" spans="8:202" s="6" customFormat="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row>
    <row r="547" spans="8:202" s="6" customFormat="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row>
    <row r="548" spans="8:202" s="6" customFormat="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row>
    <row r="549" spans="8:202" s="6" customFormat="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row>
    <row r="550" spans="8:202" s="6" customFormat="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row>
    <row r="551" spans="8:202" s="6" customFormat="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row>
    <row r="552" spans="8:202" s="6" customFormat="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row>
    <row r="553" spans="8:202" s="6" customFormat="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row>
    <row r="554" spans="8:202" s="6" customFormat="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row>
    <row r="555" spans="8:202" s="6" customFormat="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row>
    <row r="556" spans="8:202" s="6" customFormat="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row>
    <row r="557" spans="8:202" s="6" customFormat="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row>
    <row r="558" spans="8:202" s="6" customFormat="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row>
    <row r="559" spans="8:202" s="6" customFormat="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row>
    <row r="560" spans="8:202" s="6" customFormat="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row>
    <row r="561" spans="8:202" s="6" customFormat="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row>
    <row r="562" spans="8:202" s="6" customFormat="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row>
    <row r="563" spans="8:202" s="6" customFormat="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row>
    <row r="564" spans="8:202" s="6" customFormat="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row>
    <row r="565" spans="8:202" s="6" customFormat="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row>
    <row r="566" spans="8:202" s="6" customFormat="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row>
    <row r="567" spans="8:202" s="6" customFormat="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row>
    <row r="568" spans="8:202" s="6" customFormat="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row>
    <row r="569" spans="8:202" s="6" customFormat="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row>
    <row r="570" spans="8:202" s="6" customFormat="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row>
    <row r="571" spans="8:202" s="6" customFormat="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row>
    <row r="572" spans="8:202" s="6" customFormat="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row>
    <row r="573" spans="8:202" s="6" customFormat="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row>
    <row r="574" spans="8:202" s="6" customFormat="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row>
    <row r="575" spans="8:202" s="6" customFormat="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row>
    <row r="576" spans="8:202" s="6" customFormat="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row>
    <row r="577" spans="8:202" s="6" customFormat="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row>
    <row r="578" spans="8:202" s="6" customFormat="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row>
    <row r="579" spans="8:202" s="6" customFormat="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row>
    <row r="580" spans="8:202" s="6" customFormat="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row>
    <row r="581" spans="8:202" s="6" customFormat="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row>
    <row r="582" spans="8:202" s="6" customFormat="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row>
    <row r="583" spans="8:202" s="6" customFormat="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row>
    <row r="584" spans="8:202" s="6" customFormat="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row>
    <row r="585" spans="8:202" s="6" customFormat="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row>
    <row r="586" spans="8:202" s="6" customFormat="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row>
    <row r="587" spans="8:202" s="6" customFormat="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row>
    <row r="588" spans="8:202" s="6" customFormat="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row>
    <row r="589" spans="8:202" s="6" customFormat="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row>
    <row r="590" spans="8:202" s="6" customFormat="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row>
    <row r="591" spans="8:202" s="6" customFormat="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row>
    <row r="592" spans="8:202" s="6" customFormat="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row>
    <row r="593" spans="8:202" s="6" customFormat="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row>
    <row r="594" spans="8:202" s="6" customFormat="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row>
    <row r="595" spans="8:202" s="6" customFormat="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row>
    <row r="596" spans="8:202" s="6" customFormat="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row>
    <row r="597" spans="8:202" s="6" customFormat="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row>
    <row r="598" spans="8:202" s="6" customFormat="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row>
    <row r="599" spans="8:202" s="6" customFormat="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row>
    <row r="600" spans="8:202" s="6" customFormat="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row>
    <row r="601" spans="8:202" s="6" customFormat="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row>
    <row r="602" spans="8:202" s="6" customFormat="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row>
    <row r="603" spans="8:202" s="6" customFormat="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row>
    <row r="604" spans="8:202" s="6" customFormat="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row>
    <row r="605" spans="8:202" s="6" customFormat="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row>
    <row r="606" spans="8:202" s="6" customFormat="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row>
    <row r="607" spans="8:202" s="6" customFormat="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row>
    <row r="608" spans="8:202" s="6" customFormat="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row>
    <row r="609" spans="8:202" s="6" customFormat="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row>
    <row r="610" spans="8:202" s="6" customFormat="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row>
    <row r="611" spans="8:202" s="6" customFormat="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row>
    <row r="612" spans="8:202" s="6" customFormat="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row>
    <row r="613" spans="8:202" s="6" customFormat="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row>
    <row r="614" spans="8:202" s="6" customFormat="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row>
    <row r="615" spans="8:202" s="6" customFormat="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row>
    <row r="616" spans="8:202" s="6" customFormat="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row>
    <row r="617" spans="8:202" s="6" customFormat="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row>
    <row r="618" spans="8:202" s="6" customFormat="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row>
    <row r="619" spans="8:202" s="6" customFormat="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row>
    <row r="620" spans="8:202" s="6" customFormat="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row>
    <row r="621" spans="8:202" s="6" customFormat="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row>
    <row r="622" spans="8:202" s="6" customFormat="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row>
    <row r="623" spans="8:202" s="6" customFormat="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row>
    <row r="624" spans="8:202" s="6" customFormat="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row>
    <row r="625" spans="8:202" s="6" customFormat="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row>
    <row r="626" spans="8:202" s="6" customFormat="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row>
    <row r="627" spans="8:202" s="6" customFormat="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row>
    <row r="628" spans="8:202" s="6" customFormat="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row>
    <row r="629" spans="8:202" s="6" customFormat="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row>
    <row r="630" spans="8:202" s="6" customFormat="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row>
    <row r="631" spans="8:202" s="6" customFormat="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row>
    <row r="632" spans="8:202" s="6" customFormat="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row>
    <row r="633" spans="8:202" s="6" customFormat="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row>
    <row r="634" spans="8:202" s="6" customFormat="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row>
    <row r="635" spans="8:202" s="6" customFormat="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row>
    <row r="636" spans="8:202" s="6" customFormat="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row>
    <row r="637" spans="8:202" s="6" customFormat="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row>
    <row r="638" spans="8:202" s="6" customFormat="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row>
    <row r="639" spans="8:202" s="6" customFormat="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row>
    <row r="640" spans="8:202" s="6" customFormat="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row>
    <row r="641" spans="8:202" s="6" customFormat="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row>
    <row r="642" spans="8:202" s="6" customFormat="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row>
    <row r="643" spans="8:202" s="6" customFormat="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row>
    <row r="644" spans="8:202" s="6" customFormat="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row>
    <row r="645" spans="8:202" s="6" customFormat="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row>
    <row r="646" spans="8:202" s="6" customFormat="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row>
    <row r="647" spans="8:202" s="6" customFormat="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row>
    <row r="648" spans="8:202" s="6" customFormat="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row>
    <row r="649" spans="8:202" s="6" customFormat="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row>
    <row r="650" spans="8:202" s="6" customFormat="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row>
    <row r="651" spans="8:202" s="6" customFormat="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row>
    <row r="652" spans="8:202" s="6" customFormat="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row>
    <row r="653" spans="8:202" s="6" customFormat="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row>
    <row r="654" spans="8:202" s="6" customFormat="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row>
    <row r="655" spans="8:202" s="6" customFormat="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row>
    <row r="656" spans="8:202" s="6" customFormat="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row>
    <row r="657" spans="8:202" s="6" customFormat="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row>
    <row r="658" spans="8:202" s="6" customFormat="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row>
    <row r="659" spans="8:202" s="6" customFormat="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row>
    <row r="660" spans="8:202" s="6" customFormat="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row>
    <row r="661" spans="8:202" s="6" customFormat="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row>
    <row r="662" spans="8:202" s="6" customFormat="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row>
    <row r="663" spans="8:202" s="6" customFormat="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row>
    <row r="664" spans="8:202" s="6" customFormat="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row>
    <row r="665" spans="8:202" s="6" customFormat="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row>
    <row r="666" spans="8:202" s="6" customFormat="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row>
    <row r="667" spans="8:202" s="6" customFormat="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row>
    <row r="668" spans="8:202" s="6" customFormat="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row>
    <row r="669" spans="8:202" s="6" customFormat="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row>
    <row r="670" spans="8:202" s="6" customFormat="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row>
    <row r="671" spans="8:202" s="6" customFormat="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row>
    <row r="672" spans="8:202" s="6" customFormat="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row>
    <row r="673" spans="8:202" s="6" customFormat="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row>
    <row r="674" spans="8:202" s="6" customFormat="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row>
    <row r="675" spans="8:202" s="6" customFormat="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row>
    <row r="676" spans="8:202" s="6" customFormat="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row>
    <row r="677" spans="8:202" s="6" customFormat="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row>
    <row r="678" spans="8:202" s="6" customFormat="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row>
    <row r="679" spans="8:202" s="6" customFormat="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row>
    <row r="680" spans="8:202" s="6" customFormat="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row>
    <row r="681" spans="8:202" s="6" customFormat="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row>
    <row r="682" spans="8:202" s="6" customFormat="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row>
    <row r="683" spans="8:202" s="6" customFormat="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row>
    <row r="684" spans="8:202" s="6" customFormat="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row>
    <row r="685" spans="8:202" s="6" customFormat="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row>
    <row r="686" spans="8:202" s="6" customFormat="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row>
    <row r="687" spans="8:202" s="6" customFormat="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row>
    <row r="688" spans="8:202" s="6" customFormat="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row>
    <row r="689" spans="8:202" s="6" customFormat="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row>
    <row r="690" spans="8:202" s="6" customFormat="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row>
    <row r="691" spans="8:202" s="6" customFormat="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row>
    <row r="692" spans="8:202" s="6" customFormat="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row>
    <row r="693" spans="8:202" s="6" customFormat="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row>
    <row r="694" spans="8:202" s="6" customFormat="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row>
    <row r="695" spans="8:202" s="6" customFormat="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row>
    <row r="696" spans="8:202" s="6" customFormat="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row>
    <row r="697" spans="8:202" s="6" customFormat="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row>
    <row r="698" spans="8:202" s="6" customFormat="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row>
    <row r="699" spans="8:202" s="6" customFormat="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row>
    <row r="700" spans="8:202" s="6" customFormat="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row>
    <row r="701" spans="8:202" s="6" customFormat="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row>
    <row r="702" spans="8:202" s="6" customFormat="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row>
    <row r="703" spans="8:202" s="6" customFormat="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row>
    <row r="704" spans="8:202" s="6" customFormat="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row>
    <row r="705" spans="8:202" s="6" customFormat="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row>
    <row r="706" spans="8:202" s="6" customFormat="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row>
    <row r="707" spans="8:202" s="6" customFormat="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row>
    <row r="708" spans="8:202" s="6" customFormat="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row>
    <row r="709" spans="8:202" s="6" customFormat="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row>
    <row r="710" spans="8:202" s="6" customFormat="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row>
    <row r="711" spans="8:202" s="6" customFormat="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row>
    <row r="712" spans="8:202" s="6" customFormat="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row>
    <row r="713" spans="8:202" s="6" customFormat="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row>
    <row r="714" spans="8:202" s="6" customFormat="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row>
    <row r="715" spans="8:202" s="6" customFormat="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row>
    <row r="716" spans="8:202" s="6" customFormat="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row>
    <row r="717" spans="8:202" s="6" customFormat="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row>
    <row r="718" spans="8:202" s="6" customFormat="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row>
    <row r="719" spans="8:202" s="6" customFormat="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row>
    <row r="720" spans="8:202" s="6" customFormat="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row>
    <row r="721" spans="8:202" s="6" customFormat="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row>
    <row r="722" spans="8:202" s="6" customFormat="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row>
    <row r="723" spans="8:202" s="6" customFormat="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row>
    <row r="724" spans="8:202" s="6" customFormat="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row>
    <row r="725" spans="8:202" s="6" customFormat="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row>
    <row r="726" spans="8:202" s="6" customFormat="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row>
    <row r="727" spans="8:202" s="6" customFormat="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row>
    <row r="728" spans="8:202" s="6" customFormat="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row>
    <row r="729" spans="8:202" s="6" customFormat="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row>
    <row r="730" spans="8:202" s="6" customFormat="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row>
    <row r="731" spans="8:202" s="6" customFormat="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row>
    <row r="732" spans="8:202" s="6" customFormat="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row>
    <row r="733" spans="8:202" s="6" customFormat="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row>
    <row r="734" spans="8:202" s="6" customFormat="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row>
    <row r="735" spans="8:202" s="6" customFormat="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row>
    <row r="736" spans="8:202" s="6" customFormat="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row>
    <row r="737" spans="8:202" s="6" customFormat="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row>
    <row r="738" spans="8:202" s="6" customFormat="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row>
    <row r="739" spans="8:202" s="6" customFormat="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row>
    <row r="740" spans="8:202" s="6" customFormat="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row>
    <row r="741" spans="8:202" s="6" customFormat="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row>
    <row r="742" spans="8:202" s="6" customFormat="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row>
    <row r="743" spans="8:202" s="6" customFormat="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row>
    <row r="744" spans="8:202" s="6" customFormat="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row>
    <row r="745" spans="8:202" s="6" customFormat="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row>
    <row r="746" spans="8:202" s="6" customFormat="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row>
    <row r="747" spans="8:202" s="6" customFormat="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row>
    <row r="748" spans="8:202" s="6" customFormat="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row>
    <row r="749" spans="8:202" s="6" customFormat="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row>
    <row r="750" spans="8:202" s="6" customFormat="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row>
    <row r="751" spans="8:202" s="6" customFormat="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row>
    <row r="752" spans="8:202" s="6" customFormat="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row>
    <row r="753" spans="8:202" s="6" customFormat="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row>
    <row r="754" spans="8:202" s="6" customFormat="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row>
    <row r="755" spans="8:202" s="6" customFormat="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row>
    <row r="756" spans="8:202" s="6" customFormat="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row>
    <row r="757" spans="8:202" s="6" customFormat="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row>
    <row r="758" spans="8:202" s="6" customFormat="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row>
    <row r="759" spans="8:202" s="6" customFormat="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row>
    <row r="760" spans="8:202" s="6" customFormat="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row>
    <row r="761" spans="8:202" s="6" customFormat="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row>
    <row r="762" spans="8:202" s="6" customFormat="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row>
    <row r="763" spans="8:202" s="6" customFormat="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row>
    <row r="764" spans="8:202" s="6" customFormat="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row>
    <row r="765" spans="8:202" s="6" customFormat="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row>
    <row r="766" spans="8:202" s="6" customFormat="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row>
    <row r="767" spans="8:202" s="6" customFormat="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row>
    <row r="768" spans="8:202" s="6" customFormat="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row>
    <row r="769" spans="8:202" s="6" customFormat="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row>
    <row r="770" spans="8:202" s="6" customFormat="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row>
    <row r="771" spans="8:202" s="6" customFormat="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row>
    <row r="772" spans="8:202" s="6" customFormat="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row>
    <row r="773" spans="8:202" s="6" customFormat="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row>
    <row r="774" spans="8:202" s="6" customFormat="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row>
    <row r="775" spans="8:202" s="6" customFormat="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row>
    <row r="776" spans="8:202" s="6" customFormat="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row>
    <row r="777" spans="8:202" s="6" customFormat="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row>
    <row r="778" spans="8:202" s="6" customFormat="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row>
    <row r="779" spans="8:202" s="6" customFormat="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row>
    <row r="780" spans="8:202" s="6" customFormat="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row>
    <row r="781" spans="8:202" s="6" customFormat="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row>
    <row r="782" spans="8:202" s="6" customFormat="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row>
    <row r="783" spans="8:202" s="6" customFormat="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row>
    <row r="784" spans="8:202" s="6" customFormat="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row>
    <row r="785" spans="8:202" s="6" customFormat="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row>
    <row r="786" spans="8:202" s="6" customFormat="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row>
    <row r="787" spans="8:202" s="6" customFormat="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row>
    <row r="788" spans="8:202" s="6" customFormat="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row>
    <row r="789" spans="8:202" s="6" customFormat="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row>
    <row r="790" spans="8:202" s="6" customFormat="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row>
    <row r="791" spans="8:202" s="6" customFormat="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row>
    <row r="792" spans="8:202" s="6" customFormat="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row>
    <row r="793" spans="8:202" s="6" customFormat="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row>
    <row r="794" spans="8:202" s="6" customFormat="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row>
    <row r="795" spans="8:202" s="6" customFormat="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row>
    <row r="796" spans="8:202" s="6" customFormat="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row>
    <row r="797" spans="8:202" s="6" customFormat="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row>
    <row r="798" spans="8:202" s="6" customFormat="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row>
    <row r="799" spans="8:202" s="6" customFormat="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row>
    <row r="800" spans="8:202" s="6" customFormat="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row>
    <row r="801" spans="8:202" s="6" customFormat="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row>
    <row r="802" spans="8:202" s="6" customFormat="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row>
    <row r="803" spans="8:202" s="6" customFormat="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row>
    <row r="804" spans="8:202" s="6" customFormat="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row>
    <row r="805" spans="8:202" s="6" customFormat="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row>
    <row r="806" spans="8:202" s="6" customFormat="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row>
    <row r="807" spans="8:202" s="6" customFormat="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row>
    <row r="808" spans="8:202" s="6" customFormat="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row>
    <row r="809" spans="8:202" s="6" customFormat="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row>
    <row r="810" spans="8:202" s="6" customFormat="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row>
    <row r="811" spans="8:202" s="6" customFormat="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row>
    <row r="812" spans="8:202" s="6" customFormat="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row>
    <row r="813" spans="8:202" s="6" customFormat="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row>
    <row r="814" spans="8:202" s="6" customFormat="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row>
    <row r="815" spans="8:202" s="6" customFormat="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row>
    <row r="816" spans="8:202" s="6" customFormat="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row>
    <row r="817" spans="8:202" s="6" customFormat="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row>
    <row r="818" spans="8:202" s="6" customFormat="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row>
    <row r="819" spans="8:202" s="6" customFormat="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row>
    <row r="820" spans="8:202" s="6" customFormat="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row>
    <row r="821" spans="8:202" s="6" customFormat="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row>
    <row r="822" spans="8:202" s="6" customFormat="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row>
    <row r="823" spans="8:202" s="6" customFormat="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row>
    <row r="824" spans="8:202" s="6" customFormat="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row>
    <row r="825" spans="8:202" s="6" customFormat="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row>
    <row r="826" spans="8:202" s="6" customFormat="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row>
    <row r="827" spans="8:202" s="6" customFormat="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row>
    <row r="828" spans="8:202" s="6" customFormat="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row>
    <row r="829" spans="8:202" s="6" customFormat="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row>
    <row r="830" spans="8:202" s="6" customFormat="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row>
    <row r="831" spans="8:202" s="6" customFormat="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row>
    <row r="832" spans="8:202" s="6" customFormat="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row>
    <row r="833" spans="8:202" s="6" customFormat="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row>
    <row r="834" spans="8:202" s="6" customFormat="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row>
    <row r="835" spans="8:202" s="6" customFormat="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row>
    <row r="836" spans="8:202" s="6" customFormat="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row>
    <row r="837" spans="8:202" s="6" customFormat="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row>
    <row r="838" spans="8:202" s="6" customFormat="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row>
    <row r="839" spans="8:202" s="6" customFormat="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row>
    <row r="840" spans="8:202" s="6" customFormat="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row>
    <row r="841" spans="8:202" s="6" customFormat="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row>
    <row r="842" spans="8:202" s="6" customFormat="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row>
    <row r="843" spans="8:202" s="6" customFormat="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row>
    <row r="844" spans="8:202" s="6" customFormat="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row>
    <row r="845" spans="8:202" s="6" customFormat="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row>
    <row r="846" spans="8:202" s="6" customFormat="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row>
    <row r="847" spans="8:202" s="6" customFormat="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row>
    <row r="848" spans="8:202" s="6" customFormat="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row>
    <row r="849" spans="8:202" s="6" customFormat="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row>
    <row r="850" spans="8:202" s="6" customFormat="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row>
    <row r="851" spans="8:202" s="6" customFormat="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row>
    <row r="852" spans="8:202" s="6" customFormat="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row>
    <row r="853" spans="8:202" s="6" customFormat="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row>
    <row r="854" spans="8:202" s="6" customFormat="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row>
    <row r="855" spans="8:202" s="6" customFormat="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row>
    <row r="856" spans="8:202" s="6" customFormat="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row>
    <row r="857" spans="8:202" s="6" customFormat="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row>
    <row r="858" spans="8:202" s="6" customFormat="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row>
    <row r="859" spans="8:202" s="6" customFormat="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row>
    <row r="860" spans="8:202" s="6" customFormat="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row>
    <row r="861" spans="8:202" s="6" customFormat="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row>
    <row r="862" spans="8:202" s="6" customFormat="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row>
    <row r="863" spans="8:202" s="6" customFormat="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row>
    <row r="864" spans="8:202" s="6" customFormat="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row>
    <row r="865" spans="8:202" s="6" customFormat="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row>
    <row r="866" spans="8:202" s="6" customFormat="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row>
    <row r="867" spans="8:202" s="6" customFormat="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row>
    <row r="868" spans="8:202" s="6" customFormat="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row>
    <row r="869" spans="8:202" s="6" customFormat="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row>
    <row r="870" spans="8:202" s="6" customFormat="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row>
    <row r="871" spans="8:202" s="6" customFormat="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row>
    <row r="872" spans="8:202" s="6" customFormat="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row>
    <row r="873" spans="8:202" s="6" customFormat="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row>
    <row r="874" spans="8:202" s="6" customFormat="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row>
    <row r="875" spans="8:202" s="6" customFormat="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row>
    <row r="876" spans="8:202" s="6" customFormat="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row>
    <row r="877" spans="8:202" s="6" customFormat="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row>
    <row r="878" spans="8:202" s="6" customFormat="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row>
    <row r="879" spans="8:202" s="6" customFormat="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row>
    <row r="880" spans="8:202" s="6" customFormat="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row>
    <row r="881" spans="8:202" s="6" customFormat="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row>
    <row r="882" spans="8:202" s="6" customFormat="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row>
    <row r="883" spans="8:202" s="6" customFormat="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row>
    <row r="884" spans="8:202" s="6" customFormat="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row>
    <row r="885" spans="8:202" s="6" customFormat="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row>
    <row r="886" spans="8:202" s="6" customFormat="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row>
    <row r="887" spans="8:202" s="6" customFormat="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row>
    <row r="888" spans="8:202" s="6" customFormat="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row>
    <row r="889" spans="8:202" s="6" customFormat="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row>
    <row r="890" spans="8:202" s="6" customFormat="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row>
    <row r="891" spans="8:202" s="6" customFormat="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row>
    <row r="892" spans="8:202" s="6" customFormat="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row>
    <row r="893" spans="8:202" s="6" customFormat="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row>
    <row r="894" spans="8:202" s="6" customFormat="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row>
    <row r="895" spans="8:202" s="6" customFormat="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row>
    <row r="896" spans="8:202" s="6" customFormat="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row>
    <row r="897" spans="8:202" s="6" customFormat="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row>
    <row r="898" spans="8:202" s="6" customFormat="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row>
    <row r="899" spans="8:202" s="6" customFormat="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row>
    <row r="900" spans="8:202" s="6" customFormat="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row>
    <row r="901" spans="8:202" s="6" customFormat="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row>
    <row r="902" spans="8:202" s="6" customFormat="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row>
    <row r="903" spans="8:202" s="6" customFormat="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row>
    <row r="904" spans="8:202" s="6" customFormat="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row>
    <row r="905" spans="8:202" s="6" customFormat="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row>
    <row r="906" spans="8:202" s="6" customFormat="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row>
    <row r="907" spans="8:202" s="6" customFormat="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row>
    <row r="908" spans="8:202" s="6" customFormat="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row>
    <row r="909" spans="8:202" s="6" customFormat="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row>
    <row r="910" spans="8:202" s="6" customFormat="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row>
    <row r="911" spans="8:202" s="6" customFormat="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row>
    <row r="912" spans="8:202" s="6" customFormat="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row>
    <row r="913" spans="8:202" s="6" customFormat="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row>
    <row r="914" spans="8:202" s="6" customFormat="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row>
    <row r="915" spans="8:202" s="6" customFormat="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row>
    <row r="916" spans="8:202" s="6" customFormat="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row>
    <row r="917" spans="8:202" s="6" customFormat="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row>
    <row r="918" spans="8:202" s="6" customFormat="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row>
    <row r="919" spans="8:202" s="6" customFormat="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row>
    <row r="920" spans="8:202" s="6" customFormat="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row>
    <row r="921" spans="8:202" s="6" customFormat="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row>
    <row r="922" spans="8:202" s="6" customFormat="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row>
    <row r="923" spans="8:202" s="6" customFormat="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row>
    <row r="924" spans="8:202" s="6" customFormat="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row>
    <row r="925" spans="8:202" s="6" customFormat="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row>
    <row r="926" spans="8:202" s="6" customFormat="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row>
    <row r="927" spans="8:202" s="6" customFormat="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row>
    <row r="928" spans="8:202" s="6" customFormat="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row>
    <row r="929" spans="8:202" s="6" customFormat="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row>
    <row r="930" spans="8:202" s="6" customFormat="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row>
    <row r="931" spans="8:202" s="6" customFormat="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row>
    <row r="932" spans="8:202" s="6" customFormat="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row>
    <row r="933" spans="8:202" s="6" customFormat="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row>
    <row r="934" spans="8:202" s="6" customFormat="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row>
    <row r="935" spans="8:202" s="6" customFormat="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row>
    <row r="936" spans="8:202" s="6" customFormat="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row>
    <row r="937" spans="8:202" s="6" customFormat="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row>
    <row r="938" spans="8:202" s="6" customFormat="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row>
    <row r="939" spans="8:202" s="6" customFormat="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row>
    <row r="940" spans="8:202" s="6" customFormat="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row>
    <row r="941" spans="8:202" s="6" customFormat="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row>
    <row r="942" spans="8:202" s="6" customFormat="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row>
    <row r="943" spans="8:202" s="6" customFormat="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row>
    <row r="944" spans="8:202" s="6" customFormat="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row>
    <row r="945" spans="8:202" s="6" customFormat="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row>
    <row r="946" spans="8:202" s="6" customFormat="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row>
    <row r="947" spans="8:202" s="6" customFormat="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row>
    <row r="948" spans="8:202" s="6" customFormat="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row>
    <row r="949" spans="8:202" s="6" customFormat="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row>
    <row r="950" spans="8:202" s="6" customFormat="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row>
    <row r="951" spans="8:202" s="6" customFormat="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row>
    <row r="952" spans="8:202" s="6" customFormat="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row>
    <row r="953" spans="8:202" s="6" customFormat="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row>
    <row r="954" spans="8:202" s="6" customFormat="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row>
    <row r="955" spans="8:202" s="6" customFormat="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row>
    <row r="956" spans="8:202" s="6" customFormat="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row>
    <row r="957" spans="8:202" s="6" customFormat="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row>
    <row r="958" spans="8:202" s="6" customFormat="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row>
    <row r="959" spans="8:202" s="6" customFormat="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row>
    <row r="960" spans="8:202" s="6" customFormat="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row>
    <row r="961" spans="8:202" s="6" customFormat="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row>
    <row r="962" spans="8:202" s="6" customFormat="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row>
    <row r="963" spans="8:202" s="6" customFormat="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row>
    <row r="964" spans="8:202" s="6" customFormat="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row>
    <row r="965" spans="8:202" s="6" customFormat="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row>
    <row r="966" spans="8:202" s="6" customFormat="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row>
    <row r="967" spans="8:202" s="6" customFormat="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row>
    <row r="968" spans="8:202" s="6" customFormat="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row>
    <row r="969" spans="8:202" s="6" customFormat="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row>
    <row r="970" spans="8:202" s="6" customFormat="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row>
    <row r="971" spans="8:202" s="6" customFormat="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row>
    <row r="972" spans="8:202" s="6" customFormat="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row>
    <row r="973" spans="8:202" s="6" customFormat="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row>
    <row r="974" spans="8:202" s="6" customFormat="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row>
    <row r="975" spans="8:202" s="6" customFormat="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row>
    <row r="976" spans="8:202" s="6" customFormat="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row>
    <row r="977" spans="8:202" s="6" customFormat="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row>
    <row r="978" spans="8:202" s="6" customFormat="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row>
    <row r="979" spans="8:202" s="6" customFormat="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row>
    <row r="980" spans="8:202" s="6" customFormat="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row>
    <row r="981" spans="8:202" s="6" customFormat="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row>
    <row r="982" spans="8:202" s="6" customFormat="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row>
    <row r="983" spans="8:202" s="6" customFormat="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row>
    <row r="984" spans="8:202" s="6" customFormat="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row>
    <row r="985" spans="8:202" s="6" customFormat="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row>
    <row r="986" spans="8:202" s="6" customFormat="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row>
    <row r="987" spans="8:202" s="6" customFormat="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row>
    <row r="988" spans="8:202" s="6" customFormat="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row>
    <row r="989" spans="8:202" s="6" customFormat="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row>
    <row r="990" spans="8:202" s="6" customFormat="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row>
    <row r="991" spans="8:202" s="6" customFormat="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row>
    <row r="992" spans="8:202" s="6" customFormat="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row>
    <row r="993" spans="8:202" s="6" customFormat="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row>
    <row r="994" spans="8:202" s="6" customFormat="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row>
    <row r="995" spans="8:202" s="6" customFormat="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row>
    <row r="996" spans="8:202" s="6" customFormat="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row>
    <row r="997" spans="8:202" s="6" customFormat="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row>
    <row r="998" spans="8:202" s="6" customFormat="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row>
    <row r="999" spans="8:202" s="6" customFormat="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row>
    <row r="1000" spans="8:202" s="6" customFormat="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row>
    <row r="1001" spans="8:202" s="6" customFormat="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row>
    <row r="1002" spans="8:202" s="6" customFormat="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row>
    <row r="1003" spans="8:202" s="6" customFormat="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row>
    <row r="1004" spans="8:202" s="6" customFormat="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row>
    <row r="1005" spans="8:202" s="6" customFormat="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row>
    <row r="1006" spans="8:202" s="6" customFormat="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row>
    <row r="1007" spans="8:202" s="6" customFormat="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row>
    <row r="1008" spans="8:202" s="6" customFormat="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row>
    <row r="1009" spans="8:202" s="6" customFormat="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row>
    <row r="1010" spans="8:202" s="6" customFormat="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row>
    <row r="1011" spans="8:202" s="6" customFormat="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row>
    <row r="1012" spans="8:202" s="6" customFormat="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row>
    <row r="1013" spans="8:202" s="6" customFormat="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row>
    <row r="1014" spans="8:202" s="6" customFormat="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row>
    <row r="1015" spans="8:202" s="6" customFormat="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row>
    <row r="1016" spans="8:202" s="6" customFormat="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row>
    <row r="1017" spans="8:202" s="6" customFormat="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row>
    <row r="1018" spans="8:202" s="6" customFormat="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row>
    <row r="1019" spans="8:202" s="6" customFormat="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row>
    <row r="1020" spans="8:202" s="6" customFormat="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row>
    <row r="1021" spans="8:202" s="6" customFormat="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row>
    <row r="1022" spans="8:202" s="6" customFormat="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row>
    <row r="1023" spans="8:202" s="6" customFormat="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row>
    <row r="1024" spans="8:202" s="6" customFormat="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row>
    <row r="1025" spans="8:202" s="6" customFormat="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c r="FG1025" s="91"/>
      <c r="FH1025" s="91"/>
      <c r="FI1025" s="91"/>
      <c r="FJ1025" s="91"/>
      <c r="FK1025" s="91"/>
      <c r="FL1025" s="91"/>
      <c r="FM1025" s="91"/>
      <c r="FN1025" s="91"/>
      <c r="FO1025" s="91"/>
      <c r="FP1025" s="91"/>
      <c r="FQ1025" s="91"/>
      <c r="FR1025" s="91"/>
      <c r="FS1025" s="91"/>
      <c r="FT1025" s="91"/>
      <c r="FU1025" s="91"/>
      <c r="FV1025" s="91"/>
      <c r="FW1025" s="91"/>
      <c r="FX1025" s="91"/>
      <c r="FY1025" s="91"/>
      <c r="FZ1025" s="91"/>
      <c r="GA1025" s="91"/>
      <c r="GB1025" s="91"/>
      <c r="GC1025" s="91"/>
      <c r="GD1025" s="91"/>
      <c r="GE1025" s="91"/>
      <c r="GF1025" s="91"/>
      <c r="GG1025" s="91"/>
      <c r="GH1025" s="91"/>
      <c r="GI1025" s="91"/>
      <c r="GJ1025" s="91"/>
      <c r="GK1025" s="91"/>
      <c r="GL1025" s="91"/>
      <c r="GM1025" s="91"/>
      <c r="GN1025" s="91"/>
      <c r="GO1025" s="91"/>
      <c r="GP1025" s="91"/>
      <c r="GQ1025" s="91"/>
      <c r="GR1025" s="91"/>
      <c r="GS1025" s="91"/>
      <c r="GT1025" s="91"/>
    </row>
    <row r="1026" spans="8:202" s="6" customFormat="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row>
    <row r="1027" spans="8:202" s="6" customFormat="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c r="FG1027" s="91"/>
      <c r="FH1027" s="91"/>
      <c r="FI1027" s="91"/>
      <c r="FJ1027" s="91"/>
      <c r="FK1027" s="91"/>
      <c r="FL1027" s="91"/>
      <c r="FM1027" s="91"/>
      <c r="FN1027" s="91"/>
      <c r="FO1027" s="91"/>
      <c r="FP1027" s="91"/>
      <c r="FQ1027" s="91"/>
      <c r="FR1027" s="91"/>
      <c r="FS1027" s="91"/>
      <c r="FT1027" s="91"/>
      <c r="FU1027" s="91"/>
      <c r="FV1027" s="91"/>
      <c r="FW1027" s="91"/>
      <c r="FX1027" s="91"/>
      <c r="FY1027" s="91"/>
      <c r="FZ1027" s="91"/>
      <c r="GA1027" s="91"/>
      <c r="GB1027" s="91"/>
      <c r="GC1027" s="91"/>
      <c r="GD1027" s="91"/>
      <c r="GE1027" s="91"/>
      <c r="GF1027" s="91"/>
      <c r="GG1027" s="91"/>
      <c r="GH1027" s="91"/>
      <c r="GI1027" s="91"/>
      <c r="GJ1027" s="91"/>
      <c r="GK1027" s="91"/>
      <c r="GL1027" s="91"/>
      <c r="GM1027" s="91"/>
      <c r="GN1027" s="91"/>
      <c r="GO1027" s="91"/>
      <c r="GP1027" s="91"/>
      <c r="GQ1027" s="91"/>
      <c r="GR1027" s="91"/>
      <c r="GS1027" s="91"/>
      <c r="GT1027" s="91"/>
    </row>
    <row r="1028" spans="8:202" s="6" customFormat="1">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row>
    <row r="1029" spans="8:202" s="6" customFormat="1">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c r="FG1029" s="91"/>
      <c r="FH1029" s="91"/>
      <c r="FI1029" s="91"/>
      <c r="FJ1029" s="91"/>
      <c r="FK1029" s="91"/>
      <c r="FL1029" s="91"/>
      <c r="FM1029" s="91"/>
      <c r="FN1029" s="91"/>
      <c r="FO1029" s="91"/>
      <c r="FP1029" s="91"/>
      <c r="FQ1029" s="91"/>
      <c r="FR1029" s="91"/>
      <c r="FS1029" s="91"/>
      <c r="FT1029" s="91"/>
      <c r="FU1029" s="91"/>
      <c r="FV1029" s="91"/>
      <c r="FW1029" s="91"/>
      <c r="FX1029" s="91"/>
      <c r="FY1029" s="91"/>
      <c r="FZ1029" s="91"/>
      <c r="GA1029" s="91"/>
      <c r="GB1029" s="91"/>
      <c r="GC1029" s="91"/>
      <c r="GD1029" s="91"/>
      <c r="GE1029" s="91"/>
      <c r="GF1029" s="91"/>
      <c r="GG1029" s="91"/>
      <c r="GH1029" s="91"/>
      <c r="GI1029" s="91"/>
      <c r="GJ1029" s="91"/>
      <c r="GK1029" s="91"/>
      <c r="GL1029" s="91"/>
      <c r="GM1029" s="91"/>
      <c r="GN1029" s="91"/>
      <c r="GO1029" s="91"/>
      <c r="GP1029" s="91"/>
      <c r="GQ1029" s="91"/>
      <c r="GR1029" s="91"/>
      <c r="GS1029" s="91"/>
      <c r="GT1029" s="91"/>
    </row>
    <row r="1030" spans="8:202" s="6" customFormat="1">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row>
    <row r="1031" spans="8:202" s="6" customFormat="1">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c r="FG1031" s="91"/>
      <c r="FH1031" s="91"/>
      <c r="FI1031" s="91"/>
      <c r="FJ1031" s="91"/>
      <c r="FK1031" s="91"/>
      <c r="FL1031" s="91"/>
      <c r="FM1031" s="91"/>
      <c r="FN1031" s="91"/>
      <c r="FO1031" s="91"/>
      <c r="FP1031" s="91"/>
      <c r="FQ1031" s="91"/>
      <c r="FR1031" s="91"/>
      <c r="FS1031" s="91"/>
      <c r="FT1031" s="91"/>
      <c r="FU1031" s="91"/>
      <c r="FV1031" s="91"/>
      <c r="FW1031" s="91"/>
      <c r="FX1031" s="91"/>
      <c r="FY1031" s="91"/>
      <c r="FZ1031" s="91"/>
      <c r="GA1031" s="91"/>
      <c r="GB1031" s="91"/>
      <c r="GC1031" s="91"/>
      <c r="GD1031" s="91"/>
      <c r="GE1031" s="91"/>
      <c r="GF1031" s="91"/>
      <c r="GG1031" s="91"/>
      <c r="GH1031" s="91"/>
      <c r="GI1031" s="91"/>
      <c r="GJ1031" s="91"/>
      <c r="GK1031" s="91"/>
      <c r="GL1031" s="91"/>
      <c r="GM1031" s="91"/>
      <c r="GN1031" s="91"/>
      <c r="GO1031" s="91"/>
      <c r="GP1031" s="91"/>
      <c r="GQ1031" s="91"/>
      <c r="GR1031" s="91"/>
      <c r="GS1031" s="91"/>
      <c r="GT1031" s="91"/>
    </row>
    <row r="1032" spans="8:202" s="6" customFormat="1">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row>
    <row r="1033" spans="8:202" s="6" customFormat="1">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c r="FG1033" s="91"/>
      <c r="FH1033" s="91"/>
      <c r="FI1033" s="91"/>
      <c r="FJ1033" s="91"/>
      <c r="FK1033" s="91"/>
      <c r="FL1033" s="91"/>
      <c r="FM1033" s="91"/>
      <c r="FN1033" s="91"/>
      <c r="FO1033" s="91"/>
      <c r="FP1033" s="91"/>
      <c r="FQ1033" s="91"/>
      <c r="FR1033" s="91"/>
      <c r="FS1033" s="91"/>
      <c r="FT1033" s="91"/>
      <c r="FU1033" s="91"/>
      <c r="FV1033" s="91"/>
      <c r="FW1033" s="91"/>
      <c r="FX1033" s="91"/>
      <c r="FY1033" s="91"/>
      <c r="FZ1033" s="91"/>
      <c r="GA1033" s="91"/>
      <c r="GB1033" s="91"/>
      <c r="GC1033" s="91"/>
      <c r="GD1033" s="91"/>
      <c r="GE1033" s="91"/>
      <c r="GF1033" s="91"/>
      <c r="GG1033" s="91"/>
      <c r="GH1033" s="91"/>
      <c r="GI1033" s="91"/>
      <c r="GJ1033" s="91"/>
      <c r="GK1033" s="91"/>
      <c r="GL1033" s="91"/>
      <c r="GM1033" s="91"/>
      <c r="GN1033" s="91"/>
      <c r="GO1033" s="91"/>
      <c r="GP1033" s="91"/>
      <c r="GQ1033" s="91"/>
      <c r="GR1033" s="91"/>
      <c r="GS1033" s="91"/>
      <c r="GT1033" s="91"/>
    </row>
    <row r="1034" spans="8:202" s="6" customFormat="1">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row>
    <row r="1035" spans="8:202" s="6" customFormat="1">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1"/>
      <c r="GQ1035" s="91"/>
      <c r="GR1035" s="91"/>
      <c r="GS1035" s="91"/>
      <c r="GT1035" s="91"/>
    </row>
    <row r="1036" spans="8:202" s="6" customFormat="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row>
    <row r="1037" spans="8:202" s="6" customFormat="1">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c r="FG1037" s="91"/>
      <c r="FH1037" s="91"/>
      <c r="FI1037" s="91"/>
      <c r="FJ1037" s="91"/>
      <c r="FK1037" s="91"/>
      <c r="FL1037" s="91"/>
      <c r="FM1037" s="91"/>
      <c r="FN1037" s="91"/>
      <c r="FO1037" s="91"/>
      <c r="FP1037" s="91"/>
      <c r="FQ1037" s="91"/>
      <c r="FR1037" s="91"/>
      <c r="FS1037" s="91"/>
      <c r="FT1037" s="91"/>
      <c r="FU1037" s="91"/>
      <c r="FV1037" s="91"/>
      <c r="FW1037" s="91"/>
      <c r="FX1037" s="91"/>
      <c r="FY1037" s="91"/>
      <c r="FZ1037" s="91"/>
      <c r="GA1037" s="91"/>
      <c r="GB1037" s="91"/>
      <c r="GC1037" s="91"/>
      <c r="GD1037" s="91"/>
      <c r="GE1037" s="91"/>
      <c r="GF1037" s="91"/>
      <c r="GG1037" s="91"/>
      <c r="GH1037" s="91"/>
      <c r="GI1037" s="91"/>
      <c r="GJ1037" s="91"/>
      <c r="GK1037" s="91"/>
      <c r="GL1037" s="91"/>
      <c r="GM1037" s="91"/>
      <c r="GN1037" s="91"/>
      <c r="GO1037" s="91"/>
      <c r="GP1037" s="91"/>
      <c r="GQ1037" s="91"/>
      <c r="GR1037" s="91"/>
      <c r="GS1037" s="91"/>
      <c r="GT1037" s="91"/>
    </row>
    <row r="1038" spans="8:202" s="6" customFormat="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row>
    <row r="1039" spans="8:202" s="6" customFormat="1">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c r="FG1039" s="91"/>
      <c r="FH1039" s="91"/>
      <c r="FI1039" s="91"/>
      <c r="FJ1039" s="91"/>
      <c r="FK1039" s="91"/>
      <c r="FL1039" s="91"/>
      <c r="FM1039" s="91"/>
      <c r="FN1039" s="91"/>
      <c r="FO1039" s="91"/>
      <c r="FP1039" s="91"/>
      <c r="FQ1039" s="91"/>
      <c r="FR1039" s="91"/>
      <c r="FS1039" s="91"/>
      <c r="FT1039" s="91"/>
      <c r="FU1039" s="91"/>
      <c r="FV1039" s="91"/>
      <c r="FW1039" s="91"/>
      <c r="FX1039" s="91"/>
      <c r="FY1039" s="91"/>
      <c r="FZ1039" s="91"/>
      <c r="GA1039" s="91"/>
      <c r="GB1039" s="91"/>
      <c r="GC1039" s="91"/>
      <c r="GD1039" s="91"/>
      <c r="GE1039" s="91"/>
      <c r="GF1039" s="91"/>
      <c r="GG1039" s="91"/>
      <c r="GH1039" s="91"/>
      <c r="GI1039" s="91"/>
      <c r="GJ1039" s="91"/>
      <c r="GK1039" s="91"/>
      <c r="GL1039" s="91"/>
      <c r="GM1039" s="91"/>
      <c r="GN1039" s="91"/>
      <c r="GO1039" s="91"/>
      <c r="GP1039" s="91"/>
      <c r="GQ1039" s="91"/>
      <c r="GR1039" s="91"/>
      <c r="GS1039" s="91"/>
      <c r="GT1039" s="91"/>
    </row>
    <row r="1040" spans="8:202" s="6" customFormat="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row>
    <row r="1041" spans="8:202" s="6" customFormat="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c r="FG1041" s="91"/>
      <c r="FH1041" s="91"/>
      <c r="FI1041" s="91"/>
      <c r="FJ1041" s="91"/>
      <c r="FK1041" s="91"/>
      <c r="FL1041" s="91"/>
      <c r="FM1041" s="91"/>
      <c r="FN1041" s="91"/>
      <c r="FO1041" s="91"/>
      <c r="FP1041" s="91"/>
      <c r="FQ1041" s="91"/>
      <c r="FR1041" s="91"/>
      <c r="FS1041" s="91"/>
      <c r="FT1041" s="91"/>
      <c r="FU1041" s="91"/>
      <c r="FV1041" s="91"/>
      <c r="FW1041" s="91"/>
      <c r="FX1041" s="91"/>
      <c r="FY1041" s="91"/>
      <c r="FZ1041" s="91"/>
      <c r="GA1041" s="91"/>
      <c r="GB1041" s="91"/>
      <c r="GC1041" s="91"/>
      <c r="GD1041" s="91"/>
      <c r="GE1041" s="91"/>
      <c r="GF1041" s="91"/>
      <c r="GG1041" s="91"/>
      <c r="GH1041" s="91"/>
      <c r="GI1041" s="91"/>
      <c r="GJ1041" s="91"/>
      <c r="GK1041" s="91"/>
      <c r="GL1041" s="91"/>
      <c r="GM1041" s="91"/>
      <c r="GN1041" s="91"/>
      <c r="GO1041" s="91"/>
      <c r="GP1041" s="91"/>
      <c r="GQ1041" s="91"/>
      <c r="GR1041" s="91"/>
      <c r="GS1041" s="91"/>
      <c r="GT1041" s="91"/>
    </row>
    <row r="1042" spans="8:202" s="6" customFormat="1">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row>
    <row r="1043" spans="8:202" s="6" customFormat="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1"/>
      <c r="GQ1043" s="91"/>
      <c r="GR1043" s="91"/>
      <c r="GS1043" s="91"/>
      <c r="GT1043" s="91"/>
    </row>
    <row r="1044" spans="8:202" s="6" customFormat="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row>
    <row r="1045" spans="8:202" s="6" customFormat="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c r="FG1045" s="91"/>
      <c r="FH1045" s="91"/>
      <c r="FI1045" s="91"/>
      <c r="FJ1045" s="91"/>
      <c r="FK1045" s="91"/>
      <c r="FL1045" s="91"/>
      <c r="FM1045" s="91"/>
      <c r="FN1045" s="91"/>
      <c r="FO1045" s="91"/>
      <c r="FP1045" s="91"/>
      <c r="FQ1045" s="91"/>
      <c r="FR1045" s="91"/>
      <c r="FS1045" s="91"/>
      <c r="FT1045" s="91"/>
      <c r="FU1045" s="91"/>
      <c r="FV1045" s="91"/>
      <c r="FW1045" s="91"/>
      <c r="FX1045" s="91"/>
      <c r="FY1045" s="91"/>
      <c r="FZ1045" s="91"/>
      <c r="GA1045" s="91"/>
      <c r="GB1045" s="91"/>
      <c r="GC1045" s="91"/>
      <c r="GD1045" s="91"/>
      <c r="GE1045" s="91"/>
      <c r="GF1045" s="91"/>
      <c r="GG1045" s="91"/>
      <c r="GH1045" s="91"/>
      <c r="GI1045" s="91"/>
      <c r="GJ1045" s="91"/>
      <c r="GK1045" s="91"/>
      <c r="GL1045" s="91"/>
      <c r="GM1045" s="91"/>
      <c r="GN1045" s="91"/>
      <c r="GO1045" s="91"/>
      <c r="GP1045" s="91"/>
      <c r="GQ1045" s="91"/>
      <c r="GR1045" s="91"/>
      <c r="GS1045" s="91"/>
      <c r="GT1045" s="91"/>
    </row>
    <row r="1046" spans="8:202" s="6" customFormat="1">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row>
    <row r="1047" spans="8:202" s="6" customFormat="1">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c r="FG1047" s="91"/>
      <c r="FH1047" s="91"/>
      <c r="FI1047" s="91"/>
      <c r="FJ1047" s="91"/>
      <c r="FK1047" s="91"/>
      <c r="FL1047" s="91"/>
      <c r="FM1047" s="91"/>
      <c r="FN1047" s="91"/>
      <c r="FO1047" s="91"/>
      <c r="FP1047" s="91"/>
      <c r="FQ1047" s="91"/>
      <c r="FR1047" s="91"/>
      <c r="FS1047" s="91"/>
      <c r="FT1047" s="91"/>
      <c r="FU1047" s="91"/>
      <c r="FV1047" s="91"/>
      <c r="FW1047" s="91"/>
      <c r="FX1047" s="91"/>
      <c r="FY1047" s="91"/>
      <c r="FZ1047" s="91"/>
      <c r="GA1047" s="91"/>
      <c r="GB1047" s="91"/>
      <c r="GC1047" s="91"/>
      <c r="GD1047" s="91"/>
      <c r="GE1047" s="91"/>
      <c r="GF1047" s="91"/>
      <c r="GG1047" s="91"/>
      <c r="GH1047" s="91"/>
      <c r="GI1047" s="91"/>
      <c r="GJ1047" s="91"/>
      <c r="GK1047" s="91"/>
      <c r="GL1047" s="91"/>
      <c r="GM1047" s="91"/>
      <c r="GN1047" s="91"/>
      <c r="GO1047" s="91"/>
      <c r="GP1047" s="91"/>
      <c r="GQ1047" s="91"/>
      <c r="GR1047" s="91"/>
      <c r="GS1047" s="91"/>
      <c r="GT1047" s="91"/>
    </row>
    <row r="1048" spans="8:202" s="6" customFormat="1">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row>
    <row r="1049" spans="8:202" s="6" customFormat="1">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c r="FG1049" s="91"/>
      <c r="FH1049" s="91"/>
      <c r="FI1049" s="91"/>
      <c r="FJ1049" s="91"/>
      <c r="FK1049" s="91"/>
      <c r="FL1049" s="91"/>
      <c r="FM1049" s="91"/>
      <c r="FN1049" s="91"/>
      <c r="FO1049" s="91"/>
      <c r="FP1049" s="91"/>
      <c r="FQ1049" s="91"/>
      <c r="FR1049" s="91"/>
      <c r="FS1049" s="91"/>
      <c r="FT1049" s="91"/>
      <c r="FU1049" s="91"/>
      <c r="FV1049" s="91"/>
      <c r="FW1049" s="91"/>
      <c r="FX1049" s="91"/>
      <c r="FY1049" s="91"/>
      <c r="FZ1049" s="91"/>
      <c r="GA1049" s="91"/>
      <c r="GB1049" s="91"/>
      <c r="GC1049" s="91"/>
      <c r="GD1049" s="91"/>
      <c r="GE1049" s="91"/>
      <c r="GF1049" s="91"/>
      <c r="GG1049" s="91"/>
      <c r="GH1049" s="91"/>
      <c r="GI1049" s="91"/>
      <c r="GJ1049" s="91"/>
      <c r="GK1049" s="91"/>
      <c r="GL1049" s="91"/>
      <c r="GM1049" s="91"/>
      <c r="GN1049" s="91"/>
      <c r="GO1049" s="91"/>
      <c r="GP1049" s="91"/>
      <c r="GQ1049" s="91"/>
      <c r="GR1049" s="91"/>
      <c r="GS1049" s="91"/>
      <c r="GT1049" s="91"/>
    </row>
    <row r="1050" spans="8:202" s="6" customFormat="1">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row>
    <row r="1051" spans="8:202" s="6" customFormat="1">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row>
    <row r="1052" spans="8:202" s="6" customFormat="1">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row>
    <row r="1053" spans="8:202" s="6" customFormat="1">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c r="FB1053" s="91"/>
      <c r="FC1053" s="91"/>
      <c r="FD1053" s="91"/>
      <c r="FE1053" s="91"/>
      <c r="FF1053" s="91"/>
      <c r="FG1053" s="91"/>
      <c r="FH1053" s="91"/>
      <c r="FI1053" s="91"/>
      <c r="FJ1053" s="91"/>
      <c r="FK1053" s="91"/>
      <c r="FL1053" s="91"/>
      <c r="FM1053" s="91"/>
      <c r="FN1053" s="91"/>
      <c r="FO1053" s="91"/>
      <c r="FP1053" s="91"/>
      <c r="FQ1053" s="91"/>
      <c r="FR1053" s="91"/>
      <c r="FS1053" s="91"/>
      <c r="FT1053" s="91"/>
      <c r="FU1053" s="91"/>
      <c r="FV1053" s="91"/>
      <c r="FW1053" s="91"/>
      <c r="FX1053" s="91"/>
      <c r="FY1053" s="91"/>
      <c r="FZ1053" s="91"/>
      <c r="GA1053" s="91"/>
      <c r="GB1053" s="91"/>
      <c r="GC1053" s="91"/>
      <c r="GD1053" s="91"/>
      <c r="GE1053" s="91"/>
      <c r="GF1053" s="91"/>
      <c r="GG1053" s="91"/>
      <c r="GH1053" s="91"/>
      <c r="GI1053" s="91"/>
      <c r="GJ1053" s="91"/>
      <c r="GK1053" s="91"/>
      <c r="GL1053" s="91"/>
      <c r="GM1053" s="91"/>
      <c r="GN1053" s="91"/>
      <c r="GO1053" s="91"/>
      <c r="GP1053" s="91"/>
      <c r="GQ1053" s="91"/>
      <c r="GR1053" s="91"/>
      <c r="GS1053" s="91"/>
      <c r="GT1053" s="91"/>
    </row>
    <row r="1054" spans="8:202" s="6" customFormat="1">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row>
    <row r="1055" spans="8:202" s="6" customFormat="1">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row>
    <row r="1056" spans="8:202" s="6" customFormat="1">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row>
    <row r="1057" spans="8:202" s="6" customFormat="1">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c r="FB1057" s="91"/>
      <c r="FC1057" s="91"/>
      <c r="FD1057" s="91"/>
      <c r="FE1057" s="91"/>
      <c r="FF1057" s="91"/>
      <c r="FG1057" s="91"/>
      <c r="FH1057" s="91"/>
      <c r="FI1057" s="91"/>
      <c r="FJ1057" s="91"/>
      <c r="FK1057" s="91"/>
      <c r="FL1057" s="91"/>
      <c r="FM1057" s="91"/>
      <c r="FN1057" s="91"/>
      <c r="FO1057" s="91"/>
      <c r="FP1057" s="91"/>
      <c r="FQ1057" s="91"/>
      <c r="FR1057" s="91"/>
      <c r="FS1057" s="91"/>
      <c r="FT1057" s="91"/>
      <c r="FU1057" s="91"/>
      <c r="FV1057" s="91"/>
      <c r="FW1057" s="91"/>
      <c r="FX1057" s="91"/>
      <c r="FY1057" s="91"/>
      <c r="FZ1057" s="91"/>
      <c r="GA1057" s="91"/>
      <c r="GB1057" s="91"/>
      <c r="GC1057" s="91"/>
      <c r="GD1057" s="91"/>
      <c r="GE1057" s="91"/>
      <c r="GF1057" s="91"/>
      <c r="GG1057" s="91"/>
      <c r="GH1057" s="91"/>
      <c r="GI1057" s="91"/>
      <c r="GJ1057" s="91"/>
      <c r="GK1057" s="91"/>
      <c r="GL1057" s="91"/>
      <c r="GM1057" s="91"/>
      <c r="GN1057" s="91"/>
      <c r="GO1057" s="91"/>
      <c r="GP1057" s="91"/>
      <c r="GQ1057" s="91"/>
      <c r="GR1057" s="91"/>
      <c r="GS1057" s="91"/>
      <c r="GT1057" s="91"/>
    </row>
    <row r="1058" spans="8:202" s="6" customFormat="1">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row>
    <row r="1059" spans="8:202" s="6" customFormat="1">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c r="FB1059" s="91"/>
      <c r="FC1059" s="91"/>
      <c r="FD1059" s="91"/>
      <c r="FE1059" s="91"/>
      <c r="FF1059" s="91"/>
      <c r="FG1059" s="91"/>
      <c r="FH1059" s="91"/>
      <c r="FI1059" s="91"/>
      <c r="FJ1059" s="91"/>
      <c r="FK1059" s="91"/>
      <c r="FL1059" s="91"/>
      <c r="FM1059" s="91"/>
      <c r="FN1059" s="91"/>
      <c r="FO1059" s="91"/>
      <c r="FP1059" s="91"/>
      <c r="FQ1059" s="91"/>
      <c r="FR1059" s="91"/>
      <c r="FS1059" s="91"/>
      <c r="FT1059" s="91"/>
      <c r="FU1059" s="91"/>
      <c r="FV1059" s="91"/>
      <c r="FW1059" s="91"/>
      <c r="FX1059" s="91"/>
      <c r="FY1059" s="91"/>
      <c r="FZ1059" s="91"/>
      <c r="GA1059" s="91"/>
      <c r="GB1059" s="91"/>
      <c r="GC1059" s="91"/>
      <c r="GD1059" s="91"/>
      <c r="GE1059" s="91"/>
      <c r="GF1059" s="91"/>
      <c r="GG1059" s="91"/>
      <c r="GH1059" s="91"/>
      <c r="GI1059" s="91"/>
      <c r="GJ1059" s="91"/>
      <c r="GK1059" s="91"/>
      <c r="GL1059" s="91"/>
      <c r="GM1059" s="91"/>
      <c r="GN1059" s="91"/>
      <c r="GO1059" s="91"/>
      <c r="GP1059" s="91"/>
      <c r="GQ1059" s="91"/>
      <c r="GR1059" s="91"/>
      <c r="GS1059" s="91"/>
      <c r="GT1059" s="91"/>
    </row>
    <row r="1060" spans="8:202" s="6" customFormat="1">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row>
    <row r="1061" spans="8:202" s="6" customFormat="1">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row>
    <row r="1062" spans="8:202" s="6" customFormat="1">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row>
    <row r="1063" spans="8:202" s="6" customFormat="1">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c r="FB1063" s="91"/>
      <c r="FC1063" s="91"/>
      <c r="FD1063" s="91"/>
      <c r="FE1063" s="91"/>
      <c r="FF1063" s="91"/>
      <c r="FG1063" s="91"/>
      <c r="FH1063" s="91"/>
      <c r="FI1063" s="91"/>
      <c r="FJ1063" s="91"/>
      <c r="FK1063" s="91"/>
      <c r="FL1063" s="91"/>
      <c r="FM1063" s="91"/>
      <c r="FN1063" s="91"/>
      <c r="FO1063" s="91"/>
      <c r="FP1063" s="91"/>
      <c r="FQ1063" s="91"/>
      <c r="FR1063" s="91"/>
      <c r="FS1063" s="91"/>
      <c r="FT1063" s="91"/>
      <c r="FU1063" s="91"/>
      <c r="FV1063" s="91"/>
      <c r="FW1063" s="91"/>
      <c r="FX1063" s="91"/>
      <c r="FY1063" s="91"/>
      <c r="FZ1063" s="91"/>
      <c r="GA1063" s="91"/>
      <c r="GB1063" s="91"/>
      <c r="GC1063" s="91"/>
      <c r="GD1063" s="91"/>
      <c r="GE1063" s="91"/>
      <c r="GF1063" s="91"/>
      <c r="GG1063" s="91"/>
      <c r="GH1063" s="91"/>
      <c r="GI1063" s="91"/>
      <c r="GJ1063" s="91"/>
      <c r="GK1063" s="91"/>
      <c r="GL1063" s="91"/>
      <c r="GM1063" s="91"/>
      <c r="GN1063" s="91"/>
      <c r="GO1063" s="91"/>
      <c r="GP1063" s="91"/>
      <c r="GQ1063" s="91"/>
      <c r="GR1063" s="91"/>
      <c r="GS1063" s="91"/>
      <c r="GT1063" s="91"/>
    </row>
    <row r="1064" spans="8:202" s="6" customFormat="1">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row>
    <row r="1065" spans="8:202" s="6" customFormat="1">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c r="FB1065" s="91"/>
      <c r="FC1065" s="91"/>
      <c r="FD1065" s="91"/>
      <c r="FE1065" s="91"/>
      <c r="FF1065" s="91"/>
      <c r="FG1065" s="91"/>
      <c r="FH1065" s="91"/>
      <c r="FI1065" s="91"/>
      <c r="FJ1065" s="91"/>
      <c r="FK1065" s="91"/>
      <c r="FL1065" s="91"/>
      <c r="FM1065" s="91"/>
      <c r="FN1065" s="91"/>
      <c r="FO1065" s="91"/>
      <c r="FP1065" s="91"/>
      <c r="FQ1065" s="91"/>
      <c r="FR1065" s="91"/>
      <c r="FS1065" s="91"/>
      <c r="FT1065" s="91"/>
      <c r="FU1065" s="91"/>
      <c r="FV1065" s="91"/>
      <c r="FW1065" s="91"/>
      <c r="FX1065" s="91"/>
      <c r="FY1065" s="91"/>
      <c r="FZ1065" s="91"/>
      <c r="GA1065" s="91"/>
      <c r="GB1065" s="91"/>
      <c r="GC1065" s="91"/>
      <c r="GD1065" s="91"/>
      <c r="GE1065" s="91"/>
      <c r="GF1065" s="91"/>
      <c r="GG1065" s="91"/>
      <c r="GH1065" s="91"/>
      <c r="GI1065" s="91"/>
      <c r="GJ1065" s="91"/>
      <c r="GK1065" s="91"/>
      <c r="GL1065" s="91"/>
      <c r="GM1065" s="91"/>
      <c r="GN1065" s="91"/>
      <c r="GO1065" s="91"/>
      <c r="GP1065" s="91"/>
      <c r="GQ1065" s="91"/>
      <c r="GR1065" s="91"/>
      <c r="GS1065" s="91"/>
      <c r="GT1065" s="91"/>
    </row>
    <row r="1066" spans="8:202" s="6" customFormat="1">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row>
    <row r="1067" spans="8:202" s="6" customFormat="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c r="FB1067" s="91"/>
      <c r="FC1067" s="91"/>
      <c r="FD1067" s="91"/>
      <c r="FE1067" s="91"/>
      <c r="FF1067" s="91"/>
      <c r="FG1067" s="91"/>
      <c r="FH1067" s="91"/>
      <c r="FI1067" s="91"/>
      <c r="FJ1067" s="91"/>
      <c r="FK1067" s="91"/>
      <c r="FL1067" s="91"/>
      <c r="FM1067" s="91"/>
      <c r="FN1067" s="91"/>
      <c r="FO1067" s="91"/>
      <c r="FP1067" s="91"/>
      <c r="FQ1067" s="91"/>
      <c r="FR1067" s="91"/>
      <c r="FS1067" s="91"/>
      <c r="FT1067" s="91"/>
      <c r="FU1067" s="91"/>
      <c r="FV1067" s="91"/>
      <c r="FW1067" s="91"/>
      <c r="FX1067" s="91"/>
      <c r="FY1067" s="91"/>
      <c r="FZ1067" s="91"/>
      <c r="GA1067" s="91"/>
      <c r="GB1067" s="91"/>
      <c r="GC1067" s="91"/>
      <c r="GD1067" s="91"/>
      <c r="GE1067" s="91"/>
      <c r="GF1067" s="91"/>
      <c r="GG1067" s="91"/>
      <c r="GH1067" s="91"/>
      <c r="GI1067" s="91"/>
      <c r="GJ1067" s="91"/>
      <c r="GK1067" s="91"/>
      <c r="GL1067" s="91"/>
      <c r="GM1067" s="91"/>
      <c r="GN1067" s="91"/>
      <c r="GO1067" s="91"/>
      <c r="GP1067" s="91"/>
      <c r="GQ1067" s="91"/>
      <c r="GR1067" s="91"/>
      <c r="GS1067" s="91"/>
      <c r="GT1067" s="91"/>
    </row>
    <row r="1068" spans="8:202" s="6" customFormat="1">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row>
    <row r="1069" spans="8:202" s="6" customFormat="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c r="FB1069" s="91"/>
      <c r="FC1069" s="91"/>
      <c r="FD1069" s="91"/>
      <c r="FE1069" s="91"/>
      <c r="FF1069" s="91"/>
      <c r="FG1069" s="91"/>
      <c r="FH1069" s="91"/>
      <c r="FI1069" s="91"/>
      <c r="FJ1069" s="91"/>
      <c r="FK1069" s="91"/>
      <c r="FL1069" s="91"/>
      <c r="FM1069" s="91"/>
      <c r="FN1069" s="91"/>
      <c r="FO1069" s="91"/>
      <c r="FP1069" s="91"/>
      <c r="FQ1069" s="91"/>
      <c r="FR1069" s="91"/>
      <c r="FS1069" s="91"/>
      <c r="FT1069" s="91"/>
      <c r="FU1069" s="91"/>
      <c r="FV1069" s="91"/>
      <c r="FW1069" s="91"/>
      <c r="FX1069" s="91"/>
      <c r="FY1069" s="91"/>
      <c r="FZ1069" s="91"/>
      <c r="GA1069" s="91"/>
      <c r="GB1069" s="91"/>
      <c r="GC1069" s="91"/>
      <c r="GD1069" s="91"/>
      <c r="GE1069" s="91"/>
      <c r="GF1069" s="91"/>
      <c r="GG1069" s="91"/>
      <c r="GH1069" s="91"/>
      <c r="GI1069" s="91"/>
      <c r="GJ1069" s="91"/>
      <c r="GK1069" s="91"/>
      <c r="GL1069" s="91"/>
      <c r="GM1069" s="91"/>
      <c r="GN1069" s="91"/>
      <c r="GO1069" s="91"/>
      <c r="GP1069" s="91"/>
      <c r="GQ1069" s="91"/>
      <c r="GR1069" s="91"/>
      <c r="GS1069" s="91"/>
      <c r="GT1069" s="91"/>
    </row>
    <row r="1070" spans="8:202" s="6" customFormat="1">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row>
    <row r="1071" spans="8:202" s="6" customFormat="1">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c r="FB1071" s="91"/>
      <c r="FC1071" s="91"/>
      <c r="FD1071" s="91"/>
      <c r="FE1071" s="91"/>
      <c r="FF1071" s="91"/>
      <c r="FG1071" s="91"/>
      <c r="FH1071" s="91"/>
      <c r="FI1071" s="91"/>
      <c r="FJ1071" s="91"/>
      <c r="FK1071" s="91"/>
      <c r="FL1071" s="91"/>
      <c r="FM1071" s="91"/>
      <c r="FN1071" s="91"/>
      <c r="FO1071" s="91"/>
      <c r="FP1071" s="91"/>
      <c r="FQ1071" s="91"/>
      <c r="FR1071" s="91"/>
      <c r="FS1071" s="91"/>
      <c r="FT1071" s="91"/>
      <c r="FU1071" s="91"/>
      <c r="FV1071" s="91"/>
      <c r="FW1071" s="91"/>
      <c r="FX1071" s="91"/>
      <c r="FY1071" s="91"/>
      <c r="FZ1071" s="91"/>
      <c r="GA1071" s="91"/>
      <c r="GB1071" s="91"/>
      <c r="GC1071" s="91"/>
      <c r="GD1071" s="91"/>
      <c r="GE1071" s="91"/>
      <c r="GF1071" s="91"/>
      <c r="GG1071" s="91"/>
      <c r="GH1071" s="91"/>
      <c r="GI1071" s="91"/>
      <c r="GJ1071" s="91"/>
      <c r="GK1071" s="91"/>
      <c r="GL1071" s="91"/>
      <c r="GM1071" s="91"/>
      <c r="GN1071" s="91"/>
      <c r="GO1071" s="91"/>
      <c r="GP1071" s="91"/>
      <c r="GQ1071" s="91"/>
      <c r="GR1071" s="91"/>
      <c r="GS1071" s="91"/>
      <c r="GT1071" s="91"/>
    </row>
    <row r="1072" spans="8:202" s="6" customFormat="1">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row>
    <row r="1073" spans="8:202" s="6" customFormat="1">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c r="FB1073" s="91"/>
      <c r="FC1073" s="91"/>
      <c r="FD1073" s="91"/>
      <c r="FE1073" s="91"/>
      <c r="FF1073" s="91"/>
      <c r="FG1073" s="91"/>
      <c r="FH1073" s="91"/>
      <c r="FI1073" s="91"/>
      <c r="FJ1073" s="91"/>
      <c r="FK1073" s="91"/>
      <c r="FL1073" s="91"/>
      <c r="FM1073" s="91"/>
      <c r="FN1073" s="91"/>
      <c r="FO1073" s="91"/>
      <c r="FP1073" s="91"/>
      <c r="FQ1073" s="91"/>
      <c r="FR1073" s="91"/>
      <c r="FS1073" s="91"/>
      <c r="FT1073" s="91"/>
      <c r="FU1073" s="91"/>
      <c r="FV1073" s="91"/>
      <c r="FW1073" s="91"/>
      <c r="FX1073" s="91"/>
      <c r="FY1073" s="91"/>
      <c r="FZ1073" s="91"/>
      <c r="GA1073" s="91"/>
      <c r="GB1073" s="91"/>
      <c r="GC1073" s="91"/>
      <c r="GD1073" s="91"/>
      <c r="GE1073" s="91"/>
      <c r="GF1073" s="91"/>
      <c r="GG1073" s="91"/>
      <c r="GH1073" s="91"/>
      <c r="GI1073" s="91"/>
      <c r="GJ1073" s="91"/>
      <c r="GK1073" s="91"/>
      <c r="GL1073" s="91"/>
      <c r="GM1073" s="91"/>
      <c r="GN1073" s="91"/>
      <c r="GO1073" s="91"/>
      <c r="GP1073" s="91"/>
      <c r="GQ1073" s="91"/>
      <c r="GR1073" s="91"/>
      <c r="GS1073" s="91"/>
      <c r="GT1073" s="91"/>
    </row>
    <row r="1074" spans="8:202" s="6" customFormat="1">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row>
    <row r="1075" spans="8:202" s="6" customFormat="1">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c r="FB1075" s="91"/>
      <c r="FC1075" s="91"/>
      <c r="FD1075" s="91"/>
      <c r="FE1075" s="91"/>
      <c r="FF1075" s="91"/>
      <c r="FG1075" s="91"/>
      <c r="FH1075" s="91"/>
      <c r="FI1075" s="91"/>
      <c r="FJ1075" s="91"/>
      <c r="FK1075" s="91"/>
      <c r="FL1075" s="91"/>
      <c r="FM1075" s="91"/>
      <c r="FN1075" s="91"/>
      <c r="FO1075" s="91"/>
      <c r="FP1075" s="91"/>
      <c r="FQ1075" s="91"/>
      <c r="FR1075" s="91"/>
      <c r="FS1075" s="91"/>
      <c r="FT1075" s="91"/>
      <c r="FU1075" s="91"/>
      <c r="FV1075" s="91"/>
      <c r="FW1075" s="91"/>
      <c r="FX1075" s="91"/>
      <c r="FY1075" s="91"/>
      <c r="FZ1075" s="91"/>
      <c r="GA1075" s="91"/>
      <c r="GB1075" s="91"/>
      <c r="GC1075" s="91"/>
      <c r="GD1075" s="91"/>
      <c r="GE1075" s="91"/>
      <c r="GF1075" s="91"/>
      <c r="GG1075" s="91"/>
      <c r="GH1075" s="91"/>
      <c r="GI1075" s="91"/>
      <c r="GJ1075" s="91"/>
      <c r="GK1075" s="91"/>
      <c r="GL1075" s="91"/>
      <c r="GM1075" s="91"/>
      <c r="GN1075" s="91"/>
      <c r="GO1075" s="91"/>
      <c r="GP1075" s="91"/>
      <c r="GQ1075" s="91"/>
      <c r="GR1075" s="91"/>
      <c r="GS1075" s="91"/>
      <c r="GT1075" s="91"/>
    </row>
    <row r="1076" spans="8:202" s="6" customFormat="1">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row>
    <row r="1077" spans="8:202" s="6" customFormat="1">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c r="FB1077" s="91"/>
      <c r="FC1077" s="91"/>
      <c r="FD1077" s="91"/>
      <c r="FE1077" s="91"/>
      <c r="FF1077" s="91"/>
      <c r="FG1077" s="91"/>
      <c r="FH1077" s="91"/>
      <c r="FI1077" s="91"/>
      <c r="FJ1077" s="91"/>
      <c r="FK1077" s="91"/>
      <c r="FL1077" s="91"/>
      <c r="FM1077" s="91"/>
      <c r="FN1077" s="91"/>
      <c r="FO1077" s="91"/>
      <c r="FP1077" s="91"/>
      <c r="FQ1077" s="91"/>
      <c r="FR1077" s="91"/>
      <c r="FS1077" s="91"/>
      <c r="FT1077" s="91"/>
      <c r="FU1077" s="91"/>
      <c r="FV1077" s="91"/>
      <c r="FW1077" s="91"/>
      <c r="FX1077" s="91"/>
      <c r="FY1077" s="91"/>
      <c r="FZ1077" s="91"/>
      <c r="GA1077" s="91"/>
      <c r="GB1077" s="91"/>
      <c r="GC1077" s="91"/>
      <c r="GD1077" s="91"/>
      <c r="GE1077" s="91"/>
      <c r="GF1077" s="91"/>
      <c r="GG1077" s="91"/>
      <c r="GH1077" s="91"/>
      <c r="GI1077" s="91"/>
      <c r="GJ1077" s="91"/>
      <c r="GK1077" s="91"/>
      <c r="GL1077" s="91"/>
      <c r="GM1077" s="91"/>
      <c r="GN1077" s="91"/>
      <c r="GO1077" s="91"/>
      <c r="GP1077" s="91"/>
      <c r="GQ1077" s="91"/>
      <c r="GR1077" s="91"/>
      <c r="GS1077" s="91"/>
      <c r="GT1077" s="91"/>
    </row>
    <row r="1078" spans="8:202" s="6" customFormat="1">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row>
    <row r="1079" spans="8:202" s="6" customFormat="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c r="FB1079" s="91"/>
      <c r="FC1079" s="91"/>
      <c r="FD1079" s="91"/>
      <c r="FE1079" s="91"/>
      <c r="FF1079" s="91"/>
      <c r="FG1079" s="91"/>
      <c r="FH1079" s="91"/>
      <c r="FI1079" s="91"/>
      <c r="FJ1079" s="91"/>
      <c r="FK1079" s="91"/>
      <c r="FL1079" s="91"/>
      <c r="FM1079" s="91"/>
      <c r="FN1079" s="91"/>
      <c r="FO1079" s="91"/>
      <c r="FP1079" s="91"/>
      <c r="FQ1079" s="91"/>
      <c r="FR1079" s="91"/>
      <c r="FS1079" s="91"/>
      <c r="FT1079" s="91"/>
      <c r="FU1079" s="91"/>
      <c r="FV1079" s="91"/>
      <c r="FW1079" s="91"/>
      <c r="FX1079" s="91"/>
      <c r="FY1079" s="91"/>
      <c r="FZ1079" s="91"/>
      <c r="GA1079" s="91"/>
      <c r="GB1079" s="91"/>
      <c r="GC1079" s="91"/>
      <c r="GD1079" s="91"/>
      <c r="GE1079" s="91"/>
      <c r="GF1079" s="91"/>
      <c r="GG1079" s="91"/>
      <c r="GH1079" s="91"/>
      <c r="GI1079" s="91"/>
      <c r="GJ1079" s="91"/>
      <c r="GK1079" s="91"/>
      <c r="GL1079" s="91"/>
      <c r="GM1079" s="91"/>
      <c r="GN1079" s="91"/>
      <c r="GO1079" s="91"/>
      <c r="GP1079" s="91"/>
      <c r="GQ1079" s="91"/>
      <c r="GR1079" s="91"/>
      <c r="GS1079" s="91"/>
      <c r="GT1079" s="91"/>
    </row>
    <row r="1080" spans="8:202" s="6" customFormat="1">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row>
    <row r="1081" spans="8:202" s="6" customFormat="1">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c r="FB1081" s="91"/>
      <c r="FC1081" s="91"/>
      <c r="FD1081" s="91"/>
      <c r="FE1081" s="91"/>
      <c r="FF1081" s="91"/>
      <c r="FG1081" s="91"/>
      <c r="FH1081" s="91"/>
      <c r="FI1081" s="91"/>
      <c r="FJ1081" s="91"/>
      <c r="FK1081" s="91"/>
      <c r="FL1081" s="91"/>
      <c r="FM1081" s="91"/>
      <c r="FN1081" s="91"/>
      <c r="FO1081" s="91"/>
      <c r="FP1081" s="91"/>
      <c r="FQ1081" s="91"/>
      <c r="FR1081" s="91"/>
      <c r="FS1081" s="91"/>
      <c r="FT1081" s="91"/>
      <c r="FU1081" s="91"/>
      <c r="FV1081" s="91"/>
      <c r="FW1081" s="91"/>
      <c r="FX1081" s="91"/>
      <c r="FY1081" s="91"/>
      <c r="FZ1081" s="91"/>
      <c r="GA1081" s="91"/>
      <c r="GB1081" s="91"/>
      <c r="GC1081" s="91"/>
      <c r="GD1081" s="91"/>
      <c r="GE1081" s="91"/>
      <c r="GF1081" s="91"/>
      <c r="GG1081" s="91"/>
      <c r="GH1081" s="91"/>
      <c r="GI1081" s="91"/>
      <c r="GJ1081" s="91"/>
      <c r="GK1081" s="91"/>
      <c r="GL1081" s="91"/>
      <c r="GM1081" s="91"/>
      <c r="GN1081" s="91"/>
      <c r="GO1081" s="91"/>
      <c r="GP1081" s="91"/>
      <c r="GQ1081" s="91"/>
      <c r="GR1081" s="91"/>
      <c r="GS1081" s="91"/>
      <c r="GT1081" s="91"/>
    </row>
    <row r="1082" spans="8:202" s="6" customFormat="1">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row>
    <row r="1083" spans="8:202" s="6" customFormat="1">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c r="FB1083" s="91"/>
      <c r="FC1083" s="91"/>
      <c r="FD1083" s="91"/>
      <c r="FE1083" s="91"/>
      <c r="FF1083" s="91"/>
      <c r="FG1083" s="91"/>
      <c r="FH1083" s="91"/>
      <c r="FI1083" s="91"/>
      <c r="FJ1083" s="91"/>
      <c r="FK1083" s="91"/>
      <c r="FL1083" s="91"/>
      <c r="FM1083" s="91"/>
      <c r="FN1083" s="91"/>
      <c r="FO1083" s="91"/>
      <c r="FP1083" s="91"/>
      <c r="FQ1083" s="91"/>
      <c r="FR1083" s="91"/>
      <c r="FS1083" s="91"/>
      <c r="FT1083" s="91"/>
      <c r="FU1083" s="91"/>
      <c r="FV1083" s="91"/>
      <c r="FW1083" s="91"/>
      <c r="FX1083" s="91"/>
      <c r="FY1083" s="91"/>
      <c r="FZ1083" s="91"/>
      <c r="GA1083" s="91"/>
      <c r="GB1083" s="91"/>
      <c r="GC1083" s="91"/>
      <c r="GD1083" s="91"/>
      <c r="GE1083" s="91"/>
      <c r="GF1083" s="91"/>
      <c r="GG1083" s="91"/>
      <c r="GH1083" s="91"/>
      <c r="GI1083" s="91"/>
      <c r="GJ1083" s="91"/>
      <c r="GK1083" s="91"/>
      <c r="GL1083" s="91"/>
      <c r="GM1083" s="91"/>
      <c r="GN1083" s="91"/>
      <c r="GO1083" s="91"/>
      <c r="GP1083" s="91"/>
      <c r="GQ1083" s="91"/>
      <c r="GR1083" s="91"/>
      <c r="GS1083" s="91"/>
      <c r="GT1083" s="91"/>
    </row>
    <row r="1084" spans="8:202" s="6" customFormat="1">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row>
    <row r="1085" spans="8:202" s="6" customFormat="1">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c r="FB1085" s="91"/>
      <c r="FC1085" s="91"/>
      <c r="FD1085" s="91"/>
      <c r="FE1085" s="91"/>
      <c r="FF1085" s="91"/>
      <c r="FG1085" s="91"/>
      <c r="FH1085" s="91"/>
      <c r="FI1085" s="91"/>
      <c r="FJ1085" s="91"/>
      <c r="FK1085" s="91"/>
      <c r="FL1085" s="91"/>
      <c r="FM1085" s="91"/>
      <c r="FN1085" s="91"/>
      <c r="FO1085" s="91"/>
      <c r="FP1085" s="91"/>
      <c r="FQ1085" s="91"/>
      <c r="FR1085" s="91"/>
      <c r="FS1085" s="91"/>
      <c r="FT1085" s="91"/>
      <c r="FU1085" s="91"/>
      <c r="FV1085" s="91"/>
      <c r="FW1085" s="91"/>
      <c r="FX1085" s="91"/>
      <c r="FY1085" s="91"/>
      <c r="FZ1085" s="91"/>
      <c r="GA1085" s="91"/>
      <c r="GB1085" s="91"/>
      <c r="GC1085" s="91"/>
      <c r="GD1085" s="91"/>
      <c r="GE1085" s="91"/>
      <c r="GF1085" s="91"/>
      <c r="GG1085" s="91"/>
      <c r="GH1085" s="91"/>
      <c r="GI1085" s="91"/>
      <c r="GJ1085" s="91"/>
      <c r="GK1085" s="91"/>
      <c r="GL1085" s="91"/>
      <c r="GM1085" s="91"/>
      <c r="GN1085" s="91"/>
      <c r="GO1085" s="91"/>
      <c r="GP1085" s="91"/>
      <c r="GQ1085" s="91"/>
      <c r="GR1085" s="91"/>
      <c r="GS1085" s="91"/>
      <c r="GT1085" s="91"/>
    </row>
    <row r="1086" spans="8:202" s="6" customFormat="1">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row>
    <row r="1087" spans="8:202" s="6" customFormat="1">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c r="FB1087" s="91"/>
      <c r="FC1087" s="91"/>
      <c r="FD1087" s="91"/>
      <c r="FE1087" s="91"/>
      <c r="FF1087" s="91"/>
      <c r="FG1087" s="91"/>
      <c r="FH1087" s="91"/>
      <c r="FI1087" s="91"/>
      <c r="FJ1087" s="91"/>
      <c r="FK1087" s="91"/>
      <c r="FL1087" s="91"/>
      <c r="FM1087" s="91"/>
      <c r="FN1087" s="91"/>
      <c r="FO1087" s="91"/>
      <c r="FP1087" s="91"/>
      <c r="FQ1087" s="91"/>
      <c r="FR1087" s="91"/>
      <c r="FS1087" s="91"/>
      <c r="FT1087" s="91"/>
      <c r="FU1087" s="91"/>
      <c r="FV1087" s="91"/>
      <c r="FW1087" s="91"/>
      <c r="FX1087" s="91"/>
      <c r="FY1087" s="91"/>
      <c r="FZ1087" s="91"/>
      <c r="GA1087" s="91"/>
      <c r="GB1087" s="91"/>
      <c r="GC1087" s="91"/>
      <c r="GD1087" s="91"/>
      <c r="GE1087" s="91"/>
      <c r="GF1087" s="91"/>
      <c r="GG1087" s="91"/>
      <c r="GH1087" s="91"/>
      <c r="GI1087" s="91"/>
      <c r="GJ1087" s="91"/>
      <c r="GK1087" s="91"/>
      <c r="GL1087" s="91"/>
      <c r="GM1087" s="91"/>
      <c r="GN1087" s="91"/>
      <c r="GO1087" s="91"/>
      <c r="GP1087" s="91"/>
      <c r="GQ1087" s="91"/>
      <c r="GR1087" s="91"/>
      <c r="GS1087" s="91"/>
      <c r="GT1087" s="91"/>
    </row>
    <row r="1088" spans="8:202" s="6" customFormat="1">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row>
    <row r="1089" spans="8:202" s="6" customFormat="1">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c r="FB1089" s="91"/>
      <c r="FC1089" s="91"/>
      <c r="FD1089" s="91"/>
      <c r="FE1089" s="91"/>
      <c r="FF1089" s="91"/>
      <c r="FG1089" s="91"/>
      <c r="FH1089" s="91"/>
      <c r="FI1089" s="91"/>
      <c r="FJ1089" s="91"/>
      <c r="FK1089" s="91"/>
      <c r="FL1089" s="91"/>
      <c r="FM1089" s="91"/>
      <c r="FN1089" s="91"/>
      <c r="FO1089" s="91"/>
      <c r="FP1089" s="91"/>
      <c r="FQ1089" s="91"/>
      <c r="FR1089" s="91"/>
      <c r="FS1089" s="91"/>
      <c r="FT1089" s="91"/>
      <c r="FU1089" s="91"/>
      <c r="FV1089" s="91"/>
      <c r="FW1089" s="91"/>
      <c r="FX1089" s="91"/>
      <c r="FY1089" s="91"/>
      <c r="FZ1089" s="91"/>
      <c r="GA1089" s="91"/>
      <c r="GB1089" s="91"/>
      <c r="GC1089" s="91"/>
      <c r="GD1089" s="91"/>
      <c r="GE1089" s="91"/>
      <c r="GF1089" s="91"/>
      <c r="GG1089" s="91"/>
      <c r="GH1089" s="91"/>
      <c r="GI1089" s="91"/>
      <c r="GJ1089" s="91"/>
      <c r="GK1089" s="91"/>
      <c r="GL1089" s="91"/>
      <c r="GM1089" s="91"/>
      <c r="GN1089" s="91"/>
      <c r="GO1089" s="91"/>
      <c r="GP1089" s="91"/>
      <c r="GQ1089" s="91"/>
      <c r="GR1089" s="91"/>
      <c r="GS1089" s="91"/>
      <c r="GT1089" s="91"/>
    </row>
    <row r="1090" spans="8:202" s="6" customFormat="1">
      <c r="H1090" s="91"/>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row>
    <row r="1091" spans="8:202" s="6" customFormat="1">
      <c r="H1091" s="91"/>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91"/>
      <c r="AL1091" s="91"/>
      <c r="AM1091" s="91"/>
      <c r="AN1091" s="91"/>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c r="FB1091" s="91"/>
      <c r="FC1091" s="91"/>
      <c r="FD1091" s="91"/>
      <c r="FE1091" s="91"/>
      <c r="FF1091" s="91"/>
      <c r="FG1091" s="91"/>
      <c r="FH1091" s="91"/>
      <c r="FI1091" s="91"/>
      <c r="FJ1091" s="91"/>
      <c r="FK1091" s="91"/>
      <c r="FL1091" s="91"/>
      <c r="FM1091" s="91"/>
      <c r="FN1091" s="91"/>
      <c r="FO1091" s="91"/>
      <c r="FP1091" s="91"/>
      <c r="FQ1091" s="91"/>
      <c r="FR1091" s="91"/>
      <c r="FS1091" s="91"/>
      <c r="FT1091" s="91"/>
      <c r="FU1091" s="91"/>
      <c r="FV1091" s="91"/>
      <c r="FW1091" s="91"/>
      <c r="FX1091" s="91"/>
      <c r="FY1091" s="91"/>
      <c r="FZ1091" s="91"/>
      <c r="GA1091" s="91"/>
      <c r="GB1091" s="91"/>
      <c r="GC1091" s="91"/>
      <c r="GD1091" s="91"/>
      <c r="GE1091" s="91"/>
      <c r="GF1091" s="91"/>
      <c r="GG1091" s="91"/>
      <c r="GH1091" s="91"/>
      <c r="GI1091" s="91"/>
      <c r="GJ1091" s="91"/>
      <c r="GK1091" s="91"/>
      <c r="GL1091" s="91"/>
      <c r="GM1091" s="91"/>
      <c r="GN1091" s="91"/>
      <c r="GO1091" s="91"/>
      <c r="GP1091" s="91"/>
      <c r="GQ1091" s="91"/>
      <c r="GR1091" s="91"/>
      <c r="GS1091" s="91"/>
      <c r="GT1091" s="91"/>
    </row>
    <row r="1092" spans="8:202" s="6" customFormat="1">
      <c r="H1092" s="91"/>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row>
  </sheetData>
  <sheetProtection algorithmName="SHA-512" hashValue="JlYRUYUOPZmP4gLPXbf1frMUW8Y/pMnwHRXVmNjc/n8r67g2kqv0+rl9kZgdK2xYh5bl96zVzXGqXEzi852ZPA==" saltValue="EbEuzEApYpt1c/1VcTP9BA==" spinCount="100000" sheet="1" objects="1" scenarios="1"/>
  <customSheetViews>
    <customSheetView guid="{893A966F-25E6-46FC-957B-02F001DEAB1D}" scale="125" showPageBreaks="1" showRowCol="0" fitToPage="1" printArea="1" topLeftCell="A48">
      <selection activeCell="B58" sqref="B58:B69"/>
      <rowBreaks count="1" manualBreakCount="1">
        <brk id="36" min="1" max="4" man="1"/>
      </rowBreaks>
      <pageMargins left="0.7" right="0.7" top="0.75" bottom="0.75" header="0.3" footer="0.3"/>
    </customSheetView>
    <customSheetView guid="{760D35EB-9D84-48B0-A9F0-42A5A7EABBF9}" scale="80" showRowCol="0">
      <selection activeCell="C16" sqref="C16:D16"/>
      <pageMargins left="0.7" right="0.7" top="0.75" bottom="0.75" header="0.3" footer="0.3"/>
    </customSheetView>
    <customSheetView guid="{01133E0C-7C3A-4E37-BCAF-BF05144EB456}" scale="80" showRowCol="0" fitToPage="1">
      <selection activeCell="B3" sqref="B3:E3"/>
      <rowBreaks count="1" manualBreakCount="1">
        <brk id="36" min="1" max="4" man="1"/>
      </rowBreaks>
      <pageMargins left="0.7" right="0.7" top="0.75" bottom="0.75" header="0.3" footer="0.3"/>
    </customSheetView>
    <customSheetView guid="{2A4F2E95-0219-42BA-935C-444DA3D73485}" scale="80" showPageBreaks="1" showGridLines="0" showRowCol="0" fitToPage="1" printArea="1" topLeftCell="A51">
      <selection activeCell="D5" sqref="D5"/>
      <rowBreaks count="1" manualBreakCount="1">
        <brk id="35" min="1" max="4" man="1"/>
      </rowBreaks>
      <pageMargins left="0.7" right="0.7" top="0.75" bottom="0.75" header="0.3" footer="0.3"/>
    </customSheetView>
  </customSheetViews>
  <mergeCells count="40">
    <mergeCell ref="B83:B86"/>
    <mergeCell ref="B71:B82"/>
    <mergeCell ref="C25:C26"/>
    <mergeCell ref="C56:C57"/>
    <mergeCell ref="C53:C54"/>
    <mergeCell ref="C51:C52"/>
    <mergeCell ref="C49:C50"/>
    <mergeCell ref="C39:C41"/>
    <mergeCell ref="B45:B48"/>
    <mergeCell ref="B59:B70"/>
    <mergeCell ref="B49:B58"/>
    <mergeCell ref="B39:B44"/>
    <mergeCell ref="C6:C7"/>
    <mergeCell ref="C8:C9"/>
    <mergeCell ref="C13:C14"/>
    <mergeCell ref="B4:F4"/>
    <mergeCell ref="F6:F7"/>
    <mergeCell ref="F8:F9"/>
    <mergeCell ref="F77:F78"/>
    <mergeCell ref="F39:F41"/>
    <mergeCell ref="F42:F43"/>
    <mergeCell ref="F49:F50"/>
    <mergeCell ref="F51:F52"/>
    <mergeCell ref="F53:F55"/>
    <mergeCell ref="B2:F3"/>
    <mergeCell ref="F56:F58"/>
    <mergeCell ref="F59:F61"/>
    <mergeCell ref="F62:F64"/>
    <mergeCell ref="F65:F67"/>
    <mergeCell ref="F13:F14"/>
    <mergeCell ref="F19:F20"/>
    <mergeCell ref="F25:F26"/>
    <mergeCell ref="F30:F32"/>
    <mergeCell ref="F33:F35"/>
    <mergeCell ref="B6:B18"/>
    <mergeCell ref="B19:B22"/>
    <mergeCell ref="C42:C43"/>
    <mergeCell ref="B23:B26"/>
    <mergeCell ref="B27:B36"/>
    <mergeCell ref="B37:B38"/>
  </mergeCells>
  <phoneticPr fontId="36" type="noConversion"/>
  <hyperlinks>
    <hyperlink ref="E11" r:id="rId1"/>
    <hyperlink ref="E13" r:id="rId2"/>
    <hyperlink ref="E15" r:id="rId3"/>
    <hyperlink ref="E16" r:id="rId4"/>
    <hyperlink ref="E18" r:id="rId5"/>
    <hyperlink ref="E25" r:id="rId6"/>
    <hyperlink ref="E39" r:id="rId7"/>
    <hyperlink ref="E42" r:id="rId8"/>
    <hyperlink ref="E58" r:id="rId9"/>
    <hyperlink ref="E55" r:id="rId10"/>
    <hyperlink ref="E52" r:id="rId11"/>
    <hyperlink ref="E49" r:id="rId12"/>
    <hyperlink ref="E33" r:id="rId13"/>
    <hyperlink ref="E19" r:id="rId14"/>
    <hyperlink ref="E8" r:id="rId15"/>
    <hyperlink ref="E30" r:id="rId16"/>
    <hyperlink ref="E9" r:id="rId17"/>
    <hyperlink ref="E10" r:id="rId18"/>
    <hyperlink ref="E23" r:id="rId19"/>
    <hyperlink ref="E24" r:id="rId20"/>
    <hyperlink ref="E61" r:id="rId21"/>
    <hyperlink ref="E66" r:id="rId22"/>
    <hyperlink ref="E64" r:id="rId23"/>
    <hyperlink ref="E67" r:id="rId24"/>
    <hyperlink ref="E77" r:id="rId25"/>
    <hyperlink ref="E80" r:id="rId26"/>
    <hyperlink ref="E7" r:id="rId27"/>
    <hyperlink ref="E14" r:id="rId28"/>
    <hyperlink ref="E27" r:id="rId29"/>
    <hyperlink ref="E40" r:id="rId30"/>
    <hyperlink ref="E78" r:id="rId31"/>
  </hyperlinks>
  <pageMargins left="0.7" right="0.7" top="0.75" bottom="0.75" header="0.3" footer="0.3"/>
  <rowBreaks count="1" manualBreakCount="1">
    <brk id="36" min="1" max="4" man="1"/>
  </rowBreak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C00000"/>
    <pageSetUpPr fitToPage="1"/>
  </sheetPr>
  <dimension ref="A2:R28"/>
  <sheetViews>
    <sheetView showRowColHeaders="0" topLeftCell="I1" zoomScale="90" zoomScaleNormal="90" zoomScalePageLayoutView="90" workbookViewId="0">
      <selection activeCell="S39" sqref="S39"/>
    </sheetView>
  </sheetViews>
  <sheetFormatPr defaultColWidth="9.140625" defaultRowHeight="15"/>
  <cols>
    <col min="1" max="1" width="11.42578125" style="3" hidden="1" customWidth="1"/>
    <col min="2" max="2" width="23.42578125" style="3" hidden="1" customWidth="1"/>
    <col min="3" max="3" width="19" style="3" hidden="1" customWidth="1"/>
    <col min="4" max="4" width="20.5703125" style="3" hidden="1" customWidth="1"/>
    <col min="5" max="5" width="17.7109375" style="3" hidden="1" customWidth="1"/>
    <col min="6" max="6" width="22" style="3" hidden="1" customWidth="1"/>
    <col min="7" max="7" width="16.7109375" style="3" hidden="1" customWidth="1"/>
    <col min="8" max="8" width="5.85546875" style="3" hidden="1" customWidth="1"/>
    <col min="9" max="14" width="11.42578125" style="3" customWidth="1"/>
    <col min="15" max="15" width="18.28515625" style="3" customWidth="1"/>
    <col min="16" max="26" width="11.42578125" style="3" customWidth="1"/>
    <col min="27" max="16384" width="9.140625" style="3"/>
  </cols>
  <sheetData>
    <row r="2" spans="2:8">
      <c r="B2" s="49"/>
      <c r="C2" s="519" t="s">
        <v>148</v>
      </c>
      <c r="D2" s="519"/>
      <c r="E2" s="519"/>
      <c r="F2" s="519"/>
      <c r="G2" s="49"/>
      <c r="H2" s="49"/>
    </row>
    <row r="3" spans="2:8">
      <c r="B3" s="50"/>
      <c r="C3" s="49" t="s">
        <v>558</v>
      </c>
      <c r="D3" s="49" t="s">
        <v>559</v>
      </c>
      <c r="E3" s="49" t="s">
        <v>560</v>
      </c>
      <c r="F3" s="49" t="s">
        <v>561</v>
      </c>
      <c r="G3" s="49" t="s">
        <v>149</v>
      </c>
      <c r="H3" s="49" t="s">
        <v>150</v>
      </c>
    </row>
    <row r="4" spans="2:8">
      <c r="B4" s="49" t="s">
        <v>151</v>
      </c>
      <c r="C4" s="49">
        <f>'Características generales'!J8</f>
        <v>0</v>
      </c>
      <c r="D4" s="49">
        <f>'Características generales'!K8</f>
        <v>0</v>
      </c>
      <c r="E4" s="49">
        <f>'Características generales'!L8</f>
        <v>0</v>
      </c>
      <c r="F4" s="49">
        <f>'Características generales'!M8</f>
        <v>0</v>
      </c>
      <c r="G4" s="49">
        <f>'Características generales'!N8</f>
        <v>0</v>
      </c>
      <c r="H4" s="49">
        <f>'Características generales'!O8</f>
        <v>29</v>
      </c>
    </row>
    <row r="5" spans="2:8">
      <c r="B5" s="49" t="s">
        <v>152</v>
      </c>
      <c r="C5" s="49">
        <f>Contenidos!V12</f>
        <v>0</v>
      </c>
      <c r="D5" s="49">
        <f>Contenidos!W12</f>
        <v>0</v>
      </c>
      <c r="E5" s="49">
        <f>Contenidos!X12</f>
        <v>0</v>
      </c>
      <c r="F5" s="49">
        <f>Contenidos!Y12</f>
        <v>0</v>
      </c>
      <c r="G5" s="197"/>
      <c r="H5" s="49">
        <f>Contenidos!Z12</f>
        <v>154</v>
      </c>
    </row>
    <row r="6" spans="2:8">
      <c r="B6" s="49" t="s">
        <v>153</v>
      </c>
      <c r="C6" s="49">
        <f>Intervenciones!P8</f>
        <v>0</v>
      </c>
      <c r="D6" s="49">
        <f>Intervenciones!Q8</f>
        <v>0</v>
      </c>
      <c r="E6" s="49">
        <f>Intervenciones!R8</f>
        <v>0</v>
      </c>
      <c r="F6" s="49">
        <f>Intervenciones!S8</f>
        <v>0</v>
      </c>
      <c r="G6" s="49">
        <f>Intervenciones!T8</f>
        <v>0</v>
      </c>
      <c r="H6" s="49">
        <f>Intervenciones!U8</f>
        <v>65</v>
      </c>
    </row>
    <row r="7" spans="2:8">
      <c r="B7" s="49" t="s">
        <v>57</v>
      </c>
      <c r="C7" s="49">
        <f>MyE!P6</f>
        <v>0</v>
      </c>
      <c r="D7" s="49">
        <f>MyE!Q6</f>
        <v>0</v>
      </c>
      <c r="E7" s="49">
        <f>MyE!R6</f>
        <v>0</v>
      </c>
      <c r="F7" s="49">
        <f>MyE!S6</f>
        <v>0</v>
      </c>
      <c r="G7" s="49">
        <f>MyE!T6</f>
        <v>0</v>
      </c>
      <c r="H7" s="49">
        <f>MyE!U6</f>
        <v>24</v>
      </c>
    </row>
    <row r="9" spans="2:8">
      <c r="B9" s="49" t="s">
        <v>58</v>
      </c>
      <c r="C9" s="285" t="s">
        <v>59</v>
      </c>
      <c r="D9" s="285" t="s">
        <v>60</v>
      </c>
      <c r="F9" s="49" t="s">
        <v>61</v>
      </c>
      <c r="G9" s="110" t="s">
        <v>62</v>
      </c>
    </row>
    <row r="10" spans="2:8">
      <c r="B10" s="522" t="s">
        <v>63</v>
      </c>
      <c r="C10" s="523"/>
      <c r="D10" s="524"/>
      <c r="F10" s="49" t="s">
        <v>279</v>
      </c>
      <c r="G10" s="109">
        <f>IF(C16="no implementado",C16,(C$11*0.2+C$12*0.4+C$13*0.2+C$14*0.2)*C16)</f>
        <v>0</v>
      </c>
    </row>
    <row r="11" spans="2:8">
      <c r="B11" s="49" t="s">
        <v>64</v>
      </c>
      <c r="C11" s="109">
        <f>(C4+D4/2)/SUM(C4:E4,H4)</f>
        <v>0</v>
      </c>
      <c r="D11" s="285" t="s">
        <v>65</v>
      </c>
      <c r="F11" s="49" t="s">
        <v>326</v>
      </c>
      <c r="G11" s="109">
        <f>IF(C17="no implementado",C17,(C$11*0.2+C$12*0.4+C$13*0.2+C$14*0.2)*C17)</f>
        <v>0</v>
      </c>
    </row>
    <row r="12" spans="2:8">
      <c r="B12" s="49" t="s">
        <v>318</v>
      </c>
      <c r="C12" s="109">
        <f t="shared" ref="C12:C14" si="0">(C5+D5/2)/SUM(C5:E5,H5)</f>
        <v>0</v>
      </c>
      <c r="D12" s="285" t="s">
        <v>66</v>
      </c>
      <c r="F12" s="49" t="s">
        <v>328</v>
      </c>
      <c r="G12" s="109">
        <f>IF(C18="no implementado",C18,(C$11*0.2+C$12*0.4+C$13*0.2+C$14*0.2)*C18)</f>
        <v>0</v>
      </c>
    </row>
    <row r="13" spans="2:8">
      <c r="B13" s="49" t="s">
        <v>67</v>
      </c>
      <c r="C13" s="109">
        <f>(SUM(Intervenciones!P5:P7)+SUM(Intervenciones!Q5:Q7)/2)/SUM(Intervenciones!P5:R7,Intervenciones!U5:U7)</f>
        <v>0</v>
      </c>
      <c r="D13" s="285" t="s">
        <v>68</v>
      </c>
      <c r="E13" s="128"/>
      <c r="F13" s="49" t="s">
        <v>330</v>
      </c>
      <c r="G13" s="109">
        <f>IF(C19="no implementado",C19,(C$11*0.2+C$12*0.4+C$13*0.2+C$14*0.2)*C19)</f>
        <v>0</v>
      </c>
    </row>
    <row r="14" spans="2:8">
      <c r="B14" s="49" t="s">
        <v>69</v>
      </c>
      <c r="C14" s="109">
        <f t="shared" si="0"/>
        <v>0</v>
      </c>
      <c r="D14" s="285" t="s">
        <v>70</v>
      </c>
      <c r="E14" s="128"/>
      <c r="F14" s="49" t="s">
        <v>332</v>
      </c>
      <c r="G14" s="109">
        <f>IF(C20="no implementado",C20,(C$11*0.2+C$12*0.4+C$13*0.2+C$14*0.2)*C20)</f>
        <v>0</v>
      </c>
    </row>
    <row r="15" spans="2:8">
      <c r="B15" s="522" t="s">
        <v>71</v>
      </c>
      <c r="C15" s="523"/>
      <c r="D15" s="524"/>
    </row>
    <row r="16" spans="2:8">
      <c r="B16" s="49" t="s">
        <v>279</v>
      </c>
      <c r="C16" s="109">
        <f>IF(Intervenciones!D6="no","no implementado",(Intervenciones!P11+Intervenciones!Q11/2)/SUM(Intervenciones!P11:R11,Intervenciones!U11))</f>
        <v>0</v>
      </c>
      <c r="D16" s="285" t="s">
        <v>72</v>
      </c>
    </row>
    <row r="17" spans="2:18">
      <c r="B17" s="49" t="s">
        <v>326</v>
      </c>
      <c r="C17" s="109">
        <f>IF(Intervenciones!D7="no","no implementado",(Intervenciones!P12+Intervenciones!Q12/2)/SUM(Intervenciones!P12:R12,Intervenciones!U12))</f>
        <v>0</v>
      </c>
      <c r="D17" s="285" t="s">
        <v>73</v>
      </c>
    </row>
    <row r="18" spans="2:18">
      <c r="B18" s="49" t="s">
        <v>328</v>
      </c>
      <c r="C18" s="109">
        <f>IF(Intervenciones!D8="no","no implementado",(Intervenciones!P13+Intervenciones!Q13/2)/SUM(Intervenciones!P13:R13,Intervenciones!U13))</f>
        <v>0</v>
      </c>
      <c r="D18" s="285" t="s">
        <v>74</v>
      </c>
    </row>
    <row r="19" spans="2:18">
      <c r="B19" s="49" t="s">
        <v>330</v>
      </c>
      <c r="C19" s="109">
        <f>IF(Intervenciones!D9="no","no implementado",(Intervenciones!P14+Intervenciones!Q14/2)/SUM(Intervenciones!P14:R14,Intervenciones!U14))</f>
        <v>0</v>
      </c>
      <c r="D19" s="285" t="s">
        <v>75</v>
      </c>
    </row>
    <row r="20" spans="2:18">
      <c r="B20" s="49" t="s">
        <v>332</v>
      </c>
      <c r="C20" s="109">
        <f>IF(Intervenciones!D10="no","no implementado",(Intervenciones!P15+Intervenciones!Q15/2)/SUM(Intervenciones!P15:R15,Intervenciones!U15))</f>
        <v>0</v>
      </c>
      <c r="D20" s="285" t="s">
        <v>75</v>
      </c>
    </row>
    <row r="21" spans="2:18" ht="15.75" thickBot="1"/>
    <row r="22" spans="2:18" ht="42" customHeight="1">
      <c r="L22" s="525" t="s">
        <v>76</v>
      </c>
      <c r="M22" s="526"/>
      <c r="N22" s="526"/>
      <c r="O22" s="526"/>
      <c r="P22" s="520" t="s">
        <v>77</v>
      </c>
      <c r="Q22" s="520"/>
      <c r="R22" s="521"/>
    </row>
    <row r="23" spans="2:18" ht="17.25">
      <c r="L23" s="143" t="s">
        <v>78</v>
      </c>
      <c r="M23" s="144"/>
      <c r="N23" s="144"/>
      <c r="O23" s="144"/>
      <c r="P23" s="517">
        <f>G10</f>
        <v>0</v>
      </c>
      <c r="Q23" s="517"/>
      <c r="R23" s="518"/>
    </row>
    <row r="24" spans="2:18" ht="17.25">
      <c r="L24" s="145" t="s">
        <v>79</v>
      </c>
      <c r="M24" s="146"/>
      <c r="N24" s="146"/>
      <c r="O24" s="146"/>
      <c r="P24" s="517">
        <f t="shared" ref="P24:P27" si="1">G11</f>
        <v>0</v>
      </c>
      <c r="Q24" s="517"/>
      <c r="R24" s="518"/>
    </row>
    <row r="25" spans="2:18" ht="17.25">
      <c r="L25" s="145" t="s">
        <v>80</v>
      </c>
      <c r="M25" s="146"/>
      <c r="N25" s="146"/>
      <c r="O25" s="146"/>
      <c r="P25" s="517">
        <f t="shared" si="1"/>
        <v>0</v>
      </c>
      <c r="Q25" s="517"/>
      <c r="R25" s="518"/>
    </row>
    <row r="26" spans="2:18" ht="17.25">
      <c r="L26" s="145" t="s">
        <v>81</v>
      </c>
      <c r="M26" s="146"/>
      <c r="N26" s="146"/>
      <c r="O26" s="146"/>
      <c r="P26" s="517">
        <f t="shared" si="1"/>
        <v>0</v>
      </c>
      <c r="Q26" s="517"/>
      <c r="R26" s="518"/>
    </row>
    <row r="27" spans="2:18" ht="17.25">
      <c r="L27" s="145" t="s">
        <v>82</v>
      </c>
      <c r="M27" s="146"/>
      <c r="N27" s="146"/>
      <c r="O27" s="146"/>
      <c r="P27" s="517">
        <f t="shared" si="1"/>
        <v>0</v>
      </c>
      <c r="Q27" s="517"/>
      <c r="R27" s="518"/>
    </row>
    <row r="28" spans="2:18" ht="21.75" thickBot="1">
      <c r="L28" s="147" t="s">
        <v>83</v>
      </c>
      <c r="M28" s="148"/>
      <c r="N28" s="148"/>
      <c r="O28" s="148"/>
      <c r="P28" s="514">
        <f>AVERAGE(P23:P27)</f>
        <v>0</v>
      </c>
      <c r="Q28" s="515"/>
      <c r="R28" s="516"/>
    </row>
  </sheetData>
  <sheetProtection algorithmName="SHA-512" hashValue="sKN9X54QkgQXhfg7ej+bmIfZzChwto0UkG4g8ErhqsrLuDETkP7LYO3uGPgc2BuHzjmXFQkbyAK5LJlrlhQhqg==" saltValue="Xo/rltus/I0CSCAC1DjwMA==" spinCount="100000" sheet="1" objects="1" scenarios="1"/>
  <customSheetViews>
    <customSheetView guid="{893A966F-25E6-46FC-957B-02F001DEAB1D}" showPageBreaks="1" showRowCol="0" fitToPage="1" printArea="1" hiddenColumns="1" topLeftCell="I1">
      <selection activeCell="H7" sqref="A7:H7"/>
      <pageMargins left="0.7" right="0.7" top="0.75" bottom="0.75" header="0.3" footer="0.3"/>
    </customSheetView>
    <customSheetView guid="{760D35EB-9D84-48B0-A9F0-42A5A7EABBF9}" showRowCol="0" hiddenColumns="1" topLeftCell="K1">
      <selection activeCell="J1" sqref="A1:J1048576"/>
      <pageMargins left="0.7" right="0.7" top="0.75" bottom="0.75" header="0.3" footer="0.3"/>
    </customSheetView>
    <customSheetView guid="{01133E0C-7C3A-4E37-BCAF-BF05144EB456}" showRowCol="0" fitToPage="1" hiddenColumns="1" topLeftCell="I9">
      <selection activeCell="H7" sqref="A7:H7"/>
      <pageMargins left="0.7" right="0.7" top="0.75" bottom="0.75" header="0.3" footer="0.3"/>
    </customSheetView>
    <customSheetView guid="{2A4F2E95-0219-42BA-935C-444DA3D73485}" showPageBreaks="1" showRowCol="0" fitToPage="1" printArea="1" hiddenColumns="1" topLeftCell="I11">
      <selection activeCell="U19" sqref="U19"/>
      <pageMargins left="0.7" right="0.7" top="0.75" bottom="0.75" header="0.3" footer="0.3"/>
    </customSheetView>
  </customSheetViews>
  <mergeCells count="11">
    <mergeCell ref="P28:R28"/>
    <mergeCell ref="P27:R27"/>
    <mergeCell ref="P26:R26"/>
    <mergeCell ref="C2:F2"/>
    <mergeCell ref="P22:R22"/>
    <mergeCell ref="P23:R23"/>
    <mergeCell ref="P24:R24"/>
    <mergeCell ref="P25:R25"/>
    <mergeCell ref="B10:D10"/>
    <mergeCell ref="B15:D15"/>
    <mergeCell ref="L22:O22"/>
  </mergeCells>
  <phoneticPr fontId="36"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Portada</vt:lpstr>
      <vt:lpstr>Qué es A Fondo</vt:lpstr>
      <vt:lpstr>Cómo utilizar A Fondo</vt:lpstr>
      <vt:lpstr>Características generales</vt:lpstr>
      <vt:lpstr>Contenidos</vt:lpstr>
      <vt:lpstr>Intervenciones</vt:lpstr>
      <vt:lpstr>MyE</vt:lpstr>
      <vt:lpstr>Datos</vt:lpstr>
      <vt:lpstr>Resumen de resultados</vt:lpstr>
      <vt:lpstr>Resumen de resultados B y N</vt:lpstr>
      <vt:lpstr>Opiniones de los usuarios</vt:lpstr>
      <vt:lpstr>Anexo</vt:lpstr>
      <vt:lpstr>Definiciones</vt:lpstr>
      <vt:lpstr>Lists</vt:lpstr>
      <vt:lpstr>MyE!_GoBack</vt:lpstr>
      <vt:lpstr>'Qué es A Fondo'!_Toc325639639</vt:lpstr>
      <vt:lpstr>'Qué es A Fondo'!_Toc325639643</vt:lpstr>
      <vt:lpstr>'Cómo utilizar A Fondo'!_Toc325721923</vt:lpstr>
      <vt:lpstr>'Cómo utilizar A Fondo'!_Toc325721924</vt:lpstr>
      <vt:lpstr>'Cómo utilizar A Fondo'!_Toc325721926</vt:lpstr>
      <vt:lpstr>'Cómo utilizar A Fondo'!_Toc325721927</vt:lpstr>
      <vt:lpstr>'Cómo utilizar A Fondo'!_Toc325721928</vt:lpstr>
      <vt:lpstr>'Cómo utilizar A Fondo'!_Toc325721929</vt:lpstr>
      <vt:lpstr>'Cómo utilizar A Fondo'!_Toc325721930</vt:lpstr>
      <vt:lpstr>'Cómo utilizar A Fondo'!_Toc325721932</vt:lpstr>
      <vt:lpstr>'Cómo utilizar A Fondo'!_Toc325721933</vt:lpstr>
      <vt:lpstr>ListA</vt:lpstr>
      <vt:lpstr>ListB</vt:lpstr>
      <vt:lpstr>ListC</vt:lpstr>
      <vt:lpstr>ListD</vt:lpstr>
      <vt:lpstr>ListE</vt:lpstr>
      <vt:lpstr>'Características generales'!Print_Area</vt:lpstr>
      <vt:lpstr>'Cómo utilizar A Fondo'!Print_Area</vt:lpstr>
      <vt:lpstr>Contenidos!Print_Area</vt:lpstr>
      <vt:lpstr>Datos!Print_Area</vt:lpstr>
      <vt:lpstr>Intervenciones!Print_Area</vt:lpstr>
      <vt:lpstr>MyE!Print_Area</vt:lpstr>
      <vt:lpstr>'Opiniones de los usuarios'!Print_Area</vt:lpstr>
      <vt:lpstr>'Qué es A Fondo'!Print_Area</vt:lpstr>
      <vt:lpstr>'Resumen de resultados'!Print_Area</vt:lpstr>
      <vt:lpstr>'Resumen de resultados B y 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Dietrich</dc:creator>
  <cp:lastModifiedBy>Cinthia Isla</cp:lastModifiedBy>
  <cp:revision/>
  <dcterms:created xsi:type="dcterms:W3CDTF">2014-10-20T04:09:15Z</dcterms:created>
  <dcterms:modified xsi:type="dcterms:W3CDTF">2015-11-06T18:49:34Z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0x010100B610B35CEAB4E7429FFAC79D366E4B02</vt:lpwstr>
  </property>
</Properties>
</file>